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6" i="1" l="1"/>
  <c r="O106" i="1"/>
  <c r="N106" i="1"/>
  <c r="M106" i="1"/>
  <c r="L106" i="1"/>
  <c r="K106" i="1"/>
  <c r="J106" i="1"/>
  <c r="I106" i="1"/>
  <c r="H106" i="1"/>
  <c r="G106" i="1"/>
  <c r="F106" i="1"/>
  <c r="E106" i="1"/>
  <c r="I105" i="1"/>
  <c r="E105" i="1"/>
  <c r="P104" i="1"/>
  <c r="M104" i="1"/>
  <c r="J104" i="1"/>
  <c r="G104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P102" i="1"/>
  <c r="P101" i="1"/>
  <c r="P100" i="1"/>
  <c r="M100" i="1"/>
  <c r="J100" i="1"/>
  <c r="G100" i="1"/>
  <c r="P99" i="1"/>
  <c r="M99" i="1"/>
  <c r="J99" i="1"/>
  <c r="G99" i="1"/>
  <c r="P98" i="1"/>
  <c r="M98" i="1"/>
  <c r="J98" i="1"/>
  <c r="G98" i="1"/>
  <c r="P97" i="1"/>
  <c r="M97" i="1"/>
  <c r="J97" i="1"/>
  <c r="G97" i="1"/>
  <c r="P96" i="1"/>
  <c r="M96" i="1"/>
  <c r="J96" i="1"/>
  <c r="G96" i="1"/>
  <c r="P95" i="1"/>
  <c r="M95" i="1"/>
  <c r="J95" i="1"/>
  <c r="G95" i="1"/>
  <c r="P94" i="1"/>
  <c r="M94" i="1"/>
  <c r="J94" i="1"/>
  <c r="G94" i="1"/>
  <c r="P93" i="1"/>
  <c r="M93" i="1"/>
  <c r="J93" i="1"/>
  <c r="G93" i="1"/>
  <c r="P92" i="1"/>
  <c r="M92" i="1"/>
  <c r="J92" i="1"/>
  <c r="G92" i="1"/>
  <c r="P91" i="1"/>
  <c r="M91" i="1"/>
  <c r="J91" i="1"/>
  <c r="G91" i="1"/>
  <c r="P90" i="1"/>
  <c r="M90" i="1"/>
  <c r="J90" i="1"/>
  <c r="G90" i="1"/>
  <c r="P89" i="1"/>
  <c r="M89" i="1"/>
  <c r="J89" i="1"/>
  <c r="G89" i="1"/>
  <c r="P88" i="1"/>
  <c r="M88" i="1"/>
  <c r="J88" i="1"/>
  <c r="G88" i="1"/>
  <c r="P87" i="1"/>
  <c r="M87" i="1"/>
  <c r="J87" i="1"/>
  <c r="G87" i="1"/>
  <c r="P86" i="1"/>
  <c r="M86" i="1"/>
  <c r="J86" i="1"/>
  <c r="G86" i="1"/>
  <c r="P85" i="1"/>
  <c r="M85" i="1"/>
  <c r="J85" i="1"/>
  <c r="G85" i="1"/>
  <c r="P83" i="1"/>
  <c r="O83" i="1"/>
  <c r="N83" i="1"/>
  <c r="M83" i="1"/>
  <c r="L83" i="1"/>
  <c r="K83" i="1"/>
  <c r="J83" i="1"/>
  <c r="I83" i="1"/>
  <c r="H83" i="1"/>
  <c r="G83" i="1"/>
  <c r="F83" i="1"/>
  <c r="E83" i="1"/>
  <c r="P82" i="1"/>
  <c r="O82" i="1"/>
  <c r="N82" i="1"/>
  <c r="M82" i="1"/>
  <c r="L82" i="1"/>
  <c r="K82" i="1"/>
  <c r="J82" i="1"/>
  <c r="I82" i="1"/>
  <c r="H82" i="1"/>
  <c r="G82" i="1"/>
  <c r="F82" i="1"/>
  <c r="E82" i="1"/>
  <c r="P81" i="1"/>
  <c r="O81" i="1"/>
  <c r="N81" i="1"/>
  <c r="M81" i="1"/>
  <c r="L81" i="1"/>
  <c r="K81" i="1"/>
  <c r="J81" i="1"/>
  <c r="I81" i="1"/>
  <c r="H81" i="1"/>
  <c r="G81" i="1"/>
  <c r="F81" i="1"/>
  <c r="E81" i="1"/>
  <c r="P80" i="1"/>
  <c r="O80" i="1"/>
  <c r="N80" i="1"/>
  <c r="M80" i="1"/>
  <c r="L80" i="1"/>
  <c r="K80" i="1"/>
  <c r="J80" i="1"/>
  <c r="I80" i="1"/>
  <c r="H80" i="1"/>
  <c r="G80" i="1"/>
  <c r="F80" i="1"/>
  <c r="E80" i="1"/>
  <c r="D73" i="1"/>
  <c r="D72" i="1"/>
  <c r="D71" i="1"/>
  <c r="D70" i="1"/>
  <c r="P69" i="1"/>
  <c r="O69" i="1"/>
  <c r="N69" i="1"/>
  <c r="M69" i="1"/>
  <c r="L69" i="1"/>
  <c r="K69" i="1"/>
  <c r="J69" i="1"/>
  <c r="I69" i="1"/>
  <c r="H69" i="1"/>
  <c r="G69" i="1"/>
  <c r="F69" i="1"/>
  <c r="E69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P52" i="1"/>
  <c r="M52" i="1"/>
  <c r="J52" i="1"/>
  <c r="G52" i="1"/>
  <c r="D51" i="1"/>
  <c r="D50" i="1"/>
  <c r="D49" i="1"/>
  <c r="D48" i="1"/>
  <c r="D47" i="1"/>
  <c r="D46" i="1"/>
  <c r="D45" i="1"/>
  <c r="D44" i="1"/>
  <c r="D43" i="1"/>
  <c r="D42" i="1"/>
  <c r="D41" i="1"/>
  <c r="D40" i="1"/>
  <c r="P39" i="1"/>
  <c r="M39" i="1"/>
  <c r="J39" i="1"/>
  <c r="G39" i="1"/>
  <c r="P38" i="1"/>
  <c r="M38" i="1"/>
  <c r="J38" i="1"/>
  <c r="G38" i="1"/>
  <c r="P37" i="1"/>
  <c r="M37" i="1"/>
  <c r="J37" i="1"/>
  <c r="G37" i="1"/>
  <c r="P36" i="1"/>
  <c r="P84" i="1" s="1"/>
  <c r="M36" i="1"/>
  <c r="M84" i="1" s="1"/>
  <c r="J36" i="1"/>
  <c r="J84" i="1" s="1"/>
  <c r="G36" i="1"/>
  <c r="G84" i="1" s="1"/>
  <c r="D34" i="1"/>
  <c r="D33" i="1"/>
  <c r="D32" i="1"/>
  <c r="D31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D29" i="1"/>
  <c r="D28" i="1"/>
  <c r="D27" i="1"/>
  <c r="D26" i="1"/>
  <c r="D23" i="1" s="1"/>
  <c r="D25" i="1"/>
  <c r="D24" i="1"/>
  <c r="P23" i="1"/>
  <c r="O23" i="1"/>
  <c r="N23" i="1"/>
  <c r="M23" i="1"/>
  <c r="L23" i="1"/>
  <c r="K23" i="1"/>
  <c r="J23" i="1"/>
  <c r="I23" i="1"/>
  <c r="H23" i="1"/>
  <c r="G23" i="1"/>
  <c r="F23" i="1"/>
  <c r="E23" i="1"/>
  <c r="D20" i="1"/>
  <c r="D19" i="1"/>
  <c r="D18" i="1"/>
  <c r="D17" i="1"/>
  <c r="P16" i="1"/>
  <c r="P105" i="1" s="1"/>
  <c r="O16" i="1"/>
  <c r="O105" i="1" s="1"/>
  <c r="N16" i="1"/>
  <c r="N105" i="1" s="1"/>
  <c r="M16" i="1"/>
  <c r="L16" i="1"/>
  <c r="L105" i="1" s="1"/>
  <c r="K16" i="1"/>
  <c r="K105" i="1" s="1"/>
  <c r="J16" i="1"/>
  <c r="J105" i="1" s="1"/>
  <c r="I16" i="1"/>
  <c r="H16" i="1"/>
  <c r="H105" i="1" s="1"/>
  <c r="G16" i="1"/>
  <c r="G105" i="1" s="1"/>
  <c r="F16" i="1"/>
  <c r="F105" i="1" s="1"/>
  <c r="E16" i="1"/>
  <c r="D16" i="1"/>
  <c r="D15" i="1"/>
  <c r="D14" i="1"/>
  <c r="D13" i="1"/>
  <c r="D12" i="1"/>
  <c r="D39" i="1" l="1"/>
  <c r="D69" i="1"/>
  <c r="D37" i="1"/>
  <c r="D52" i="1"/>
  <c r="D36" i="1" s="1"/>
  <c r="D38" i="1"/>
  <c r="A8" i="1"/>
  <c r="M105" i="1"/>
  <c r="B6" i="1"/>
  <c r="A6" i="1"/>
</calcChain>
</file>

<file path=xl/sharedStrings.xml><?xml version="1.0" encoding="utf-8"?>
<sst xmlns="http://schemas.openxmlformats.org/spreadsheetml/2006/main" count="235" uniqueCount="117">
  <si>
    <t>ФОРМА ПРЕДОСТАВЛЕНИЯ ИНФОРМАЦИИ ПО ОХРАНЕ ТРУДА И БЕЗОПАСНОСТИ ДОРОЖНОГО ДВИЖЕНИЯ ОТ ПОДРЯДНЫХ/СУБПОДРЯДНЫХ ОРГАНИЗАЦИЙ</t>
  </si>
  <si>
    <t>за</t>
  </si>
  <si>
    <t>месяц</t>
  </si>
  <si>
    <t>года</t>
  </si>
  <si>
    <t xml:space="preserve"> (наименование подрядной организации)</t>
  </si>
  <si>
    <t xml:space="preserve"> (ИНН подрядной организации)</t>
  </si>
  <si>
    <t>ПОКАЗАТЕЛИ</t>
  </si>
  <si>
    <t>периодичность представления информации</t>
  </si>
  <si>
    <t>ЕДИНИЦА ИЗМЕРЕНИЯ</t>
  </si>
  <si>
    <t xml:space="preserve">ВСЕГО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</si>
  <si>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</si>
  <si>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</si>
  <si>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</si>
  <si>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</si>
  <si>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</si>
  <si>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</si>
  <si>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</si>
  <si>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</si>
  <si>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</si>
  <si>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</si>
  <si>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</si>
  <si>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</si>
  <si>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Раздел 1.  ОХРАНА ТРУДА</t>
  </si>
  <si>
    <r>
      <t xml:space="preserve">Подраздел 1.1. Производственный травматизм в подрядных и субподрядных организациях на объектах общества </t>
    </r>
    <r>
      <rPr>
        <b/>
        <sz val="12"/>
        <color indexed="8"/>
        <rFont val="Arial Cyr"/>
        <charset val="204"/>
      </rPr>
      <t xml:space="preserve"> </t>
    </r>
  </si>
  <si>
    <t xml:space="preserve">Количество работников подрядных и субподрядных организаций, работающих на объектах ОГ по договору </t>
  </si>
  <si>
    <t>ежемесячно</t>
  </si>
  <si>
    <t>человек</t>
  </si>
  <si>
    <t>Общее количество отработанных человеко-часов</t>
  </si>
  <si>
    <t>чел.-часов</t>
  </si>
  <si>
    <t xml:space="preserve">Общее количество отработанных человеко-дней </t>
  </si>
  <si>
    <t>чел.-дней</t>
  </si>
  <si>
    <t>Продолжительность временной нетрудоспособности в результате несчастных случаев на производстве</t>
  </si>
  <si>
    <t>календ. дни</t>
  </si>
  <si>
    <t>Количество пострадавших в результате несчастных случаев, в том числе:</t>
  </si>
  <si>
    <t xml:space="preserve"> с легкой степенью тяжести</t>
  </si>
  <si>
    <t xml:space="preserve"> с тяжелой степенью тяжести</t>
  </si>
  <si>
    <t xml:space="preserve"> со смертельным исходом</t>
  </si>
  <si>
    <r>
      <t xml:space="preserve">Количество пострадавших на производстве в результате происшествий без потери трудоспособности с оказанием </t>
    </r>
    <r>
      <rPr>
        <b/>
        <sz val="11"/>
        <color rgb="FFFF0000"/>
        <rFont val="Arial Cyr"/>
        <charset val="204"/>
      </rPr>
      <t>медико-санитарной помощи</t>
    </r>
  </si>
  <si>
    <t>Раздел 2.  БЕЗОПАСНОСТЬ ДОРОЖНОГО ДВИЖЕНИЯ</t>
  </si>
  <si>
    <t>Подраздел 2.1. Дорожно-транспортные происшествия в подрядных / субподрядных организациях</t>
  </si>
  <si>
    <t>Количество ДТП с участием транспорта подрядных и субподрядных организаций во время оказания услуги или выполнения работы по договору с ПАО «НК «Роснефть» (ОГ) на территории ПАО «НК «Роснефть» (ОГ), из них:</t>
  </si>
  <si>
    <t>шт.</t>
  </si>
  <si>
    <t>количество ДТП категории С (Катастрофические)</t>
  </si>
  <si>
    <t>количество ДТП категории М (Тяжелые)</t>
  </si>
  <si>
    <t>количество ДТП категории S (Серьезные)</t>
  </si>
  <si>
    <t>количество ДТП категории О (Прочие)</t>
  </si>
  <si>
    <t>по вине водителя подрядной/субподрядной организации</t>
  </si>
  <si>
    <t>по вине третьих лиц</t>
  </si>
  <si>
    <t xml:space="preserve">Количество пострадавших в ДТП, всего, из них:                           </t>
  </si>
  <si>
    <t xml:space="preserve"> работников ОГ</t>
  </si>
  <si>
    <t xml:space="preserve"> работников подрядной/субподрядной организации</t>
  </si>
  <si>
    <t>Количество Третьих лиц, пострадавших в ДТП</t>
  </si>
  <si>
    <t xml:space="preserve">Пробег ТС подрядных/субподрядных организаций ОГ ПАО «НК «Роснефть», при выполнении работ (оказании услуг) по договору с ОГ </t>
  </si>
  <si>
    <t>млн. км.</t>
  </si>
  <si>
    <t>Подраздел 2.2. Информация по транспорту в подрядных / субподрядных организациях, выполняющих работы, услуги для ОГ</t>
  </si>
  <si>
    <t xml:space="preserve">Количество ТС подрядных / субподрядных организаций, всего, из них: </t>
  </si>
  <si>
    <t>ежеквартально</t>
  </si>
  <si>
    <t>ед.</t>
  </si>
  <si>
    <t>Оснащено ремнями безопасности</t>
  </si>
  <si>
    <t>Оснащено БСМТС</t>
  </si>
  <si>
    <t>Оснащено видеорегистраторами</t>
  </si>
  <si>
    <t>Количество легкового транспорта подрядных / субподрядных организаций, из них</t>
  </si>
  <si>
    <t>оснащено ремнями безопасности</t>
  </si>
  <si>
    <t>оснащено БСМТС</t>
  </si>
  <si>
    <t>оснащено видеорегистраторами</t>
  </si>
  <si>
    <t xml:space="preserve">Количество ТС подрядных / субподрядных организаций для перевозки пассажиров (более 8 пассажирских мест), из них </t>
  </si>
  <si>
    <t>Количество ТС подрядных / субподрядных организаций для перевозки опасных грузов, из них</t>
  </si>
  <si>
    <t>Количество специальной техники подрядных / субподрядных организаций, из них:</t>
  </si>
  <si>
    <t>крановая техника на автомобильном шасси</t>
  </si>
  <si>
    <t>Количество Тяжелой техники (трактора и специализированные машина на гусеничном ходу, экскаваторы, вездеходы, универсальные дорожные машины и тд)</t>
  </si>
  <si>
    <t>Количество ТС подрядных / субподрядных организаций остальных категорий (грузовой транспорт), из них</t>
  </si>
  <si>
    <t>Количество проведенных проверок в подрядных / субподрядных организациях по безопасности дорожного движения</t>
  </si>
  <si>
    <t>ежегодно</t>
  </si>
  <si>
    <t xml:space="preserve">Количество водителей подрядных / субподрядных организаций, выполняющих работы, услуги для ОГ </t>
  </si>
  <si>
    <t>Количество иных работников подрядных организаций, управляющих ТС подрядных организаций (self driver), выполняющих работы, услуги для ОГ</t>
  </si>
  <si>
    <t>Количество водителей подрядных / субподрядных организаций, обученных "Защитному вождению", выполняющих работы, услуги для ОГ</t>
  </si>
  <si>
    <t>Количество водителей подрядных / субподрядных организаций, обученных "Специализированному зимнему вождению", выполняющих работы, услуги для ОГ</t>
  </si>
  <si>
    <t>Количество водителей подрядных / субподрядных организаций, обученных "Специализированному управлению спецтехникой", выполняющих работы, услуги для ОГ</t>
  </si>
  <si>
    <t>Раздел 3.  ПРОВЕРКИ СЛУЖБОЙ ПБОТОС ОГ</t>
  </si>
  <si>
    <t>Выявленные нарушения</t>
  </si>
  <si>
    <t>Нарушения в работе с не истекшим сроком</t>
  </si>
  <si>
    <t>Нарушения, устраненные в срок</t>
  </si>
  <si>
    <t>Нарушения в работе с истекшим сроком</t>
  </si>
  <si>
    <t>Устраненные нарушения с истекшим сроком</t>
  </si>
  <si>
    <t>Дата ____  " _______ " 20___г.</t>
  </si>
  <si>
    <t>М.П.</t>
  </si>
  <si>
    <t>Генеральный директор</t>
  </si>
  <si>
    <t>подпись</t>
  </si>
  <si>
    <t>ФИО</t>
  </si>
  <si>
    <t>Таблица поверок</t>
  </si>
  <si>
    <t>Кол-во отработанных часов одним работником превышает 24 часа в сутки. Проверьте правильность данных в строках 11 и/или 10</t>
  </si>
  <si>
    <t>Отношение отработанных дней на кол-во работников превышает кол-во дней в месяце. Проверьте правильность данных в строках 12 и/или 10</t>
  </si>
  <si>
    <t>Одним работником не может быть отработано более 24 часов в сутки. Проверьте правильность данных в строке 12 и/или 11</t>
  </si>
  <si>
    <t>Пробег одной единицы ТС превышает 1000 км. в день. Проверьте правильность данных в строке 32 и/или 34</t>
  </si>
  <si>
    <t>Кол-во единиц ТС, оснащенных ремнями безопасности, превышает кол-во единиц ТС. Проверьте правильность данных в строке 39 и/или 38</t>
  </si>
  <si>
    <t>Кол-во единиц ТС, оснащенных БСМТС, превышает кол-во единиц ТС. Проверьте правильность данных в строке 40 и/или 38</t>
  </si>
  <si>
    <t>Кол-во единиц ТС, оснащенных видеорегистраторами, превышает кол-во единиц ТС. Проверьте правильность данных в строке 41 и/или 38</t>
  </si>
  <si>
    <t>Кол-во единиц ТС, оснащенных ремнями безопасности, превышает кол-во единиц ТС. Проверьте правильность данных в строке 43 и/или 42</t>
  </si>
  <si>
    <t>Кол-во единиц ТС, оснащенных БСМТС, превышает кол-во единиц ТС. Проверьте правильность данных в строке 44 и/или 42</t>
  </si>
  <si>
    <t>Кол-во единиц ТС, оснащенных видеорегистраторами, превышает кол-во единиц ТС. Проверьте правильность данных в строке 45 и/или 42</t>
  </si>
  <si>
    <t>Кол-во единиц ТС, оснащенных ремнями безопасности, превышает кол-во единиц ТС. Проверьте правильность данных в строке 47 и/или 46</t>
  </si>
  <si>
    <t>Кол-во единиц ТС, оснащенных БСМТС, превышает кол-во единиц ТС. Проверьте правильность данных в строке 48 и/или 46</t>
  </si>
  <si>
    <t>Кол-во единиц ТС, оснащенных видеорегистраторами, превышает кол-во единиц ТС. Проверьте правильность данных в строке 49 и/или 46</t>
  </si>
  <si>
    <t>Кол-во единиц ТС, оснащенных ремнями безопасности, превышает кол-во единиц ТС. Проверьте правильность данных в строке 52 и/или 51</t>
  </si>
  <si>
    <t>Кол-во единиц ТС, оснащенных БСМТС, превышает кол-во единиц ТС. Проверьте правильность данных в строке 53 и/или 51</t>
  </si>
  <si>
    <t>Кол-во единиц ТС, оснащенных видеорегистраторами, превышает кол-во единиц ТС. Проверьте правильность данных в строке 54 и/или 51</t>
  </si>
  <si>
    <t>Кол-во единиц ТС, оснащенных ремнями безопасности, превышает кол-во единиц ТС. Проверьте правильность данных в строке 57 и/или 56</t>
  </si>
  <si>
    <t>Кол-во единиц ТС, оснащенных БСМТС, превышает кол-во единиц ТС. Проверьте правильность данных в строке 58 и/или 56</t>
  </si>
  <si>
    <t>Кол-во единиц ТС, оснащенных видеорегистраторами, превышает кол-во единиц ТС. Проверьте правильность данных в строке 59 и/или 56</t>
  </si>
  <si>
    <t>Кол-во обученных водителей "Защитному вождению", превышает кол-во водителей. Проверьте правильность данных в строке 63 и/или 61;62</t>
  </si>
  <si>
    <t>Кол-во обученных водителей "Специализированному зимнему вождению", превышает кол-во водителей. Проверьте правильность данных в строке 64 и/или 61;62</t>
  </si>
  <si>
    <t>Кол-во обученных водителей "Специализированному управлению спецтехникой", превышает кол-во водителей. Проверьте правильность данных в строке 65 и/или 61;62</t>
  </si>
  <si>
    <t>Средняя скорость ТС с учетом отработанных человеко-часов превышает 100 км в час. Проверьте правильность данных в строке 32 и/или 11.</t>
  </si>
  <si>
    <t>Сумма количества водителей подрядных / субподрядных организаций и количества иных работников подрядных ОГ, управляющих ТС подрядных организаций  &gt; количества работников подрядных и субподрядных ОГ. Проверьте правильность данных в строке 61 и/или 62;10.</t>
  </si>
  <si>
    <t>Количество отработанных человеко-часов = 0, при этом заполнены данные в других ячейках. Проверьте правильность данных в строке 11 и/или с 10 по 65</t>
  </si>
  <si>
    <t>Кол-во отработанных человеко-дней не должно быть больше количества отработанных человеко-часов. Проверьте правильность данных в строке 12 и/или 11.</t>
  </si>
  <si>
    <t>ПРИЛОЖЕНИЕ 19 К СТАНДАРТУ ООО «СЛАВНЕФТЬ-КРАСНОЯРСКНЕФТЕГАЗ» № П3-05 С-0433 ЮЛ-428 «УПРАВЛЕНИЕ ПОДРЯДНЫМИ ОРГАНИЗАЦИЯМИ В ОБЛАСТИ ПРОМЫШЛЕННОЙ БЕЗОПАСНОСТИ, ОХРАНЫ ТРУДА И ОКРУЖАЮЩЕЙ СРЕДЫ» ВЕРСИЯ 2 ИЗМ.2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</si>
</sst>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9"/>
      <color indexed="8"/>
      <name val="Arial Cyr"/>
      <charset val="204"/>
    </font>
    <font>
      <b/>
      <sz val="20"/>
      <color indexed="8"/>
      <name val="Arial Cyr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b/>
      <sz val="10"/>
      <name val="Arial Cyr"/>
      <family val="2"/>
      <charset val="204"/>
    </font>
    <font>
      <b/>
      <sz val="16"/>
      <name val="Arial Cyr"/>
      <family val="2"/>
      <charset val="204"/>
    </font>
    <font>
      <b/>
      <sz val="8"/>
      <name val="Arial Cyr"/>
      <family val="2"/>
      <charset val="204"/>
    </font>
    <font>
      <b/>
      <sz val="9"/>
      <name val="Arial Cyr"/>
      <family val="2"/>
      <charset val="204"/>
    </font>
    <font>
      <b/>
      <sz val="14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9"/>
      <color indexed="8"/>
      <name val="Arial Cyr"/>
      <family val="2"/>
      <charset val="204"/>
    </font>
    <font>
      <sz val="11"/>
      <name val="Arial Cyr"/>
      <charset val="204"/>
    </font>
    <font>
      <sz val="8"/>
      <name val="Arial Cyr"/>
      <charset val="204"/>
    </font>
    <font>
      <sz val="9"/>
      <name val="Arial Cyr"/>
      <charset val="204"/>
    </font>
    <font>
      <b/>
      <sz val="11"/>
      <name val="Arial Cyr"/>
      <charset val="204"/>
    </font>
    <font>
      <sz val="10"/>
      <name val="Mangal"/>
      <family val="2"/>
      <charset val="204"/>
    </font>
    <font>
      <sz val="11"/>
      <name val="Arial Cyr"/>
      <family val="2"/>
      <charset val="204"/>
    </font>
    <font>
      <b/>
      <sz val="11"/>
      <color rgb="FFFF0000"/>
      <name val="Arial Cyr"/>
      <charset val="204"/>
    </font>
    <font>
      <sz val="9"/>
      <color indexed="8"/>
      <name val="Arial Cyr"/>
      <charset val="204"/>
    </font>
    <font>
      <sz val="11"/>
      <color indexed="8"/>
      <name val="Arial Cyr"/>
      <family val="2"/>
      <charset val="204"/>
    </font>
    <font>
      <sz val="11"/>
      <color theme="1"/>
      <name val="Arial"/>
      <family val="2"/>
      <charset val="204"/>
    </font>
    <font>
      <sz val="12"/>
      <color indexed="8"/>
      <name val="Arial Cyr"/>
      <family val="2"/>
      <charset val="204"/>
    </font>
    <font>
      <u/>
      <sz val="11"/>
      <color theme="10"/>
      <name val="Calibri"/>
      <family val="2"/>
      <scheme val="minor"/>
    </font>
    <font>
      <b/>
      <sz val="13"/>
      <color theme="1"/>
      <name val="Arial"/>
      <family val="2"/>
      <charset val="204"/>
    </font>
    <font>
      <b/>
      <sz val="16"/>
      <color indexed="8"/>
      <name val="Arial Cyr"/>
      <charset val="204"/>
    </font>
    <font>
      <b/>
      <sz val="18"/>
      <color rgb="FFFF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D200"/>
        <bgColor indexed="51"/>
      </patternFill>
    </fill>
    <fill>
      <patternFill patternType="solid">
        <fgColor rgb="FFFFC9E4"/>
        <bgColor indexed="46"/>
      </patternFill>
    </fill>
    <fill>
      <patternFill patternType="solid">
        <fgColor theme="9" tint="0.79998168889431442"/>
        <bgColor indexed="38"/>
      </patternFill>
    </fill>
    <fill>
      <patternFill patternType="solid">
        <fgColor theme="0"/>
        <bgColor indexed="15"/>
      </patternFill>
    </fill>
    <fill>
      <patternFill patternType="solid">
        <fgColor theme="9" tint="0.79998168889431442"/>
        <bgColor indexed="35"/>
      </patternFill>
    </fill>
    <fill>
      <patternFill patternType="solid">
        <fgColor theme="0"/>
        <bgColor indexed="64"/>
      </patternFill>
    </fill>
    <fill>
      <patternFill patternType="solid">
        <fgColor rgb="FFE1FFFF"/>
        <bgColor indexed="15"/>
      </patternFill>
    </fill>
    <fill>
      <patternFill patternType="solid">
        <fgColor rgb="FFE1FFFF"/>
        <bgColor indexed="64"/>
      </patternFill>
    </fill>
    <fill>
      <patternFill patternType="solid">
        <fgColor theme="9" tint="0.79998168889431442"/>
        <bgColor indexed="29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6" fillId="0" borderId="0"/>
    <xf numFmtId="0" fontId="2" fillId="0" borderId="0"/>
    <xf numFmtId="9" fontId="21" fillId="0" borderId="0" applyFill="0" applyBorder="0" applyAlignment="0" applyProtection="0"/>
    <xf numFmtId="0" fontId="1" fillId="0" borderId="0"/>
    <xf numFmtId="0" fontId="28" fillId="0" borderId="0" applyNumberFormat="0" applyFill="0" applyBorder="0" applyAlignment="0" applyProtection="0"/>
  </cellStyleXfs>
  <cellXfs count="98">
    <xf numFmtId="0" fontId="0" fillId="0" borderId="0" xfId="0"/>
    <xf numFmtId="0" fontId="3" fillId="0" borderId="0" xfId="1" applyFont="1" applyAlignment="1" applyProtection="1">
      <alignment horizontal="left" vertical="center" wrapText="1"/>
    </xf>
    <xf numFmtId="0" fontId="4" fillId="0" borderId="0" xfId="1" applyFont="1" applyFill="1" applyBorder="1" applyAlignment="1" applyProtection="1">
      <alignment horizontal="center"/>
    </xf>
    <xf numFmtId="0" fontId="4" fillId="0" borderId="1" xfId="1" applyFont="1" applyFill="1" applyBorder="1" applyAlignment="1" applyProtection="1">
      <alignment horizontal="left"/>
      <protection locked="0"/>
    </xf>
    <xf numFmtId="0" fontId="7" fillId="0" borderId="0" xfId="2" applyFont="1" applyBorder="1" applyAlignment="1" applyProtection="1">
      <alignment horizontal="center" wrapText="1"/>
    </xf>
    <xf numFmtId="0" fontId="9" fillId="0" borderId="0" xfId="2" applyFont="1" applyBorder="1" applyAlignment="1" applyProtection="1">
      <alignment vertical="top" wrapText="1"/>
    </xf>
    <xf numFmtId="0" fontId="9" fillId="0" borderId="0" xfId="2" applyFont="1" applyBorder="1" applyAlignment="1" applyProtection="1">
      <alignment wrapText="1"/>
    </xf>
    <xf numFmtId="0" fontId="10" fillId="0" borderId="0" xfId="2" quotePrefix="1" applyFont="1" applyBorder="1" applyAlignment="1" applyProtection="1">
      <alignment horizontal="center" vertical="center" wrapText="1"/>
    </xf>
    <xf numFmtId="0" fontId="11" fillId="2" borderId="2" xfId="2" applyFont="1" applyFill="1" applyBorder="1" applyAlignment="1" applyProtection="1">
      <alignment horizontal="center" vertical="center" wrapText="1"/>
    </xf>
    <xf numFmtId="0" fontId="12" fillId="2" borderId="2" xfId="2" applyFont="1" applyFill="1" applyBorder="1" applyAlignment="1" applyProtection="1">
      <alignment horizontal="center" vertical="center" wrapText="1"/>
    </xf>
    <xf numFmtId="0" fontId="13" fillId="2" borderId="2" xfId="2" applyNumberFormat="1" applyFont="1" applyFill="1" applyBorder="1" applyAlignment="1" applyProtection="1">
      <alignment horizontal="center" vertical="center" wrapText="1"/>
    </xf>
    <xf numFmtId="0" fontId="9" fillId="2" borderId="2" xfId="2" applyNumberFormat="1" applyFont="1" applyFill="1" applyBorder="1" applyAlignment="1" applyProtection="1">
      <alignment horizontal="center" vertical="center" wrapText="1"/>
    </xf>
    <xf numFmtId="0" fontId="14" fillId="3" borderId="3" xfId="2" applyFont="1" applyFill="1" applyBorder="1" applyAlignment="1" applyProtection="1">
      <alignment vertical="center" wrapText="1"/>
    </xf>
    <xf numFmtId="0" fontId="14" fillId="3" borderId="4" xfId="2" applyFont="1" applyFill="1" applyBorder="1" applyAlignment="1" applyProtection="1">
      <alignment vertical="center" wrapText="1"/>
    </xf>
    <xf numFmtId="0" fontId="13" fillId="3" borderId="4" xfId="2" applyFont="1" applyFill="1" applyBorder="1" applyAlignment="1" applyProtection="1">
      <alignment horizontal="center" vertical="center" wrapText="1"/>
    </xf>
    <xf numFmtId="0" fontId="9" fillId="3" borderId="4" xfId="2" applyFont="1" applyFill="1" applyBorder="1" applyAlignment="1" applyProtection="1">
      <alignment horizontal="left" vertical="center" wrapText="1"/>
    </xf>
    <xf numFmtId="0" fontId="9" fillId="3" borderId="5" xfId="2" applyFont="1" applyFill="1" applyBorder="1" applyAlignment="1" applyProtection="1">
      <alignment horizontal="left" vertical="center" wrapText="1"/>
    </xf>
    <xf numFmtId="0" fontId="16" fillId="4" borderId="6" xfId="1" applyFont="1" applyFill="1" applyBorder="1" applyAlignment="1" applyProtection="1">
      <alignment horizontal="center" vertical="center" wrapText="1"/>
    </xf>
    <xf numFmtId="0" fontId="16" fillId="4" borderId="8" xfId="1" applyFont="1" applyFill="1" applyBorder="1" applyAlignment="1" applyProtection="1">
      <alignment horizontal="center" vertical="center" wrapText="1"/>
    </xf>
    <xf numFmtId="0" fontId="17" fillId="5" borderId="9" xfId="3" applyFont="1" applyFill="1" applyBorder="1" applyAlignment="1" applyProtection="1">
      <alignment horizontal="left" vertical="center" wrapText="1"/>
    </xf>
    <xf numFmtId="0" fontId="18" fillId="5" borderId="9" xfId="3" applyFont="1" applyFill="1" applyBorder="1" applyAlignment="1" applyProtection="1">
      <alignment horizontal="center" vertical="center" wrapText="1"/>
    </xf>
    <xf numFmtId="0" fontId="18" fillId="0" borderId="9" xfId="2" applyFont="1" applyFill="1" applyBorder="1" applyAlignment="1" applyProtection="1">
      <alignment horizontal="center" vertical="center" wrapText="1"/>
    </xf>
    <xf numFmtId="3" fontId="19" fillId="6" borderId="9" xfId="2" applyNumberFormat="1" applyFont="1" applyFill="1" applyBorder="1" applyAlignment="1" applyProtection="1">
      <alignment horizontal="center" vertical="center" wrapText="1"/>
    </xf>
    <xf numFmtId="3" fontId="4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18" fillId="7" borderId="9" xfId="2" applyFont="1" applyFill="1" applyBorder="1" applyAlignment="1" applyProtection="1">
      <alignment horizontal="center" vertical="center" wrapText="1"/>
    </xf>
    <xf numFmtId="1" fontId="19" fillId="6" borderId="9" xfId="2" applyNumberFormat="1" applyFont="1" applyFill="1" applyBorder="1" applyAlignment="1" applyProtection="1">
      <alignment horizontal="center" vertical="center" wrapText="1"/>
    </xf>
    <xf numFmtId="0" fontId="20" fillId="8" borderId="9" xfId="3" applyFont="1" applyFill="1" applyBorder="1" applyAlignment="1" applyProtection="1">
      <alignment horizontal="left" vertical="center" wrapText="1"/>
    </xf>
    <xf numFmtId="0" fontId="18" fillId="9" borderId="9" xfId="2" applyFont="1" applyFill="1" applyBorder="1" applyAlignment="1" applyProtection="1">
      <alignment horizontal="center" vertical="center" wrapText="1"/>
    </xf>
    <xf numFmtId="0" fontId="18" fillId="8" borderId="9" xfId="3" applyFont="1" applyFill="1" applyBorder="1" applyAlignment="1" applyProtection="1">
      <alignment horizontal="center" vertical="center" wrapText="1"/>
    </xf>
    <xf numFmtId="1" fontId="19" fillId="10" borderId="9" xfId="2" applyNumberFormat="1" applyFont="1" applyFill="1" applyBorder="1" applyAlignment="1" applyProtection="1">
      <alignment horizontal="center" vertical="center" wrapText="1"/>
    </xf>
    <xf numFmtId="1" fontId="19" fillId="9" borderId="9" xfId="4" applyNumberFormat="1" applyFont="1" applyFill="1" applyBorder="1" applyAlignment="1" applyProtection="1">
      <alignment horizontal="center" vertical="center" wrapText="1"/>
    </xf>
    <xf numFmtId="0" fontId="22" fillId="0" borderId="10" xfId="2" applyFont="1" applyBorder="1" applyAlignment="1" applyProtection="1">
      <alignment horizontal="left" vertical="center" wrapText="1" indent="1"/>
    </xf>
    <xf numFmtId="1" fontId="4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18" fillId="5" borderId="9" xfId="3" applyFont="1" applyFill="1" applyBorder="1" applyAlignment="1" applyProtection="1">
      <alignment horizontal="center" vertical="center" wrapText="1"/>
      <protection hidden="1"/>
    </xf>
    <xf numFmtId="0" fontId="18" fillId="0" borderId="9" xfId="2" applyFont="1" applyFill="1" applyBorder="1" applyAlignment="1" applyProtection="1">
      <alignment horizontal="center" vertical="center" wrapText="1"/>
      <protection hidden="1"/>
    </xf>
    <xf numFmtId="0" fontId="14" fillId="3" borderId="3" xfId="2" applyFont="1" applyFill="1" applyBorder="1" applyAlignment="1" applyProtection="1">
      <alignment horizontal="left" vertical="center" wrapText="1"/>
    </xf>
    <xf numFmtId="0" fontId="14" fillId="3" borderId="4" xfId="2" applyFont="1" applyFill="1" applyBorder="1" applyAlignment="1" applyProtection="1">
      <alignment horizontal="left" vertical="center" wrapText="1"/>
    </xf>
    <xf numFmtId="0" fontId="13" fillId="3" borderId="4" xfId="2" applyFont="1" applyFill="1" applyBorder="1" applyAlignment="1" applyProtection="1">
      <alignment horizontal="left" vertical="center" wrapText="1"/>
    </xf>
    <xf numFmtId="0" fontId="4" fillId="4" borderId="8" xfId="1" applyFont="1" applyFill="1" applyBorder="1" applyAlignment="1" applyProtection="1">
      <alignment horizontal="center" vertical="center" wrapText="1"/>
    </xf>
    <xf numFmtId="0" fontId="17" fillId="8" borderId="9" xfId="3" applyFont="1" applyFill="1" applyBorder="1" applyAlignment="1" applyProtection="1">
      <alignment horizontal="left" vertical="center" wrapText="1"/>
    </xf>
    <xf numFmtId="0" fontId="17" fillId="0" borderId="9" xfId="2" applyFont="1" applyFill="1" applyBorder="1" applyAlignment="1" applyProtection="1">
      <alignment horizontal="left" vertical="center" wrapText="1" indent="1"/>
    </xf>
    <xf numFmtId="0" fontId="18" fillId="0" borderId="9" xfId="3" applyFont="1" applyFill="1" applyBorder="1" applyAlignment="1" applyProtection="1">
      <alignment horizontal="center" vertical="center" wrapText="1"/>
    </xf>
    <xf numFmtId="1" fontId="19" fillId="11" borderId="9" xfId="2" applyNumberFormat="1" applyFont="1" applyFill="1" applyBorder="1" applyAlignment="1" applyProtection="1">
      <alignment horizontal="center" vertical="center" wrapText="1"/>
    </xf>
    <xf numFmtId="0" fontId="17" fillId="0" borderId="9" xfId="3" applyFont="1" applyFill="1" applyBorder="1" applyAlignment="1" applyProtection="1">
      <alignment horizontal="left" vertical="center" wrapText="1"/>
    </xf>
    <xf numFmtId="164" fontId="19" fillId="6" borderId="9" xfId="2" applyNumberFormat="1" applyFont="1" applyFill="1" applyBorder="1" applyAlignment="1" applyProtection="1">
      <alignment horizontal="center" vertical="center" wrapText="1"/>
    </xf>
    <xf numFmtId="164" fontId="4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16" fillId="4" borderId="9" xfId="1" applyFont="1" applyFill="1" applyBorder="1" applyAlignment="1" applyProtection="1">
      <alignment horizontal="center" vertical="center" wrapText="1"/>
    </xf>
    <xf numFmtId="0" fontId="4" fillId="4" borderId="9" xfId="1" applyFont="1" applyFill="1" applyBorder="1" applyAlignment="1" applyProtection="1">
      <alignment horizontal="center" vertical="center" wrapText="1"/>
    </xf>
    <xf numFmtId="0" fontId="4" fillId="4" borderId="2" xfId="1" applyFont="1" applyFill="1" applyBorder="1" applyAlignment="1" applyProtection="1">
      <alignment horizontal="center" vertical="center" wrapText="1"/>
    </xf>
    <xf numFmtId="1" fontId="24" fillId="9" borderId="9" xfId="1" applyNumberFormat="1" applyFont="1" applyFill="1" applyBorder="1" applyAlignment="1" applyProtection="1">
      <alignment horizontal="center" vertical="center"/>
    </xf>
    <xf numFmtId="0" fontId="22" fillId="0" borderId="9" xfId="3" applyFont="1" applyFill="1" applyBorder="1" applyAlignment="1" applyProtection="1">
      <alignment horizontal="left" vertical="center" wrapText="1"/>
    </xf>
    <xf numFmtId="0" fontId="22" fillId="0" borderId="9" xfId="2" applyFont="1" applyFill="1" applyBorder="1" applyAlignment="1" applyProtection="1">
      <alignment horizontal="left" vertical="center" wrapText="1" indent="1"/>
    </xf>
    <xf numFmtId="0" fontId="25" fillId="0" borderId="9" xfId="1" applyFont="1" applyFill="1" applyBorder="1" applyAlignment="1" applyProtection="1">
      <alignment horizontal="left" vertical="center" indent="1"/>
    </xf>
    <xf numFmtId="0" fontId="17" fillId="0" borderId="9" xfId="2" applyFont="1" applyFill="1" applyBorder="1" applyAlignment="1" applyProtection="1">
      <alignment horizontal="left" vertical="center" wrapText="1"/>
    </xf>
    <xf numFmtId="0" fontId="17" fillId="7" borderId="9" xfId="3" applyFont="1" applyFill="1" applyBorder="1" applyAlignment="1" applyProtection="1">
      <alignment horizontal="left" vertical="center" wrapText="1"/>
    </xf>
    <xf numFmtId="0" fontId="26" fillId="7" borderId="9" xfId="1" applyFont="1" applyFill="1" applyBorder="1" applyAlignment="1" applyProtection="1">
      <alignment wrapText="1"/>
    </xf>
    <xf numFmtId="0" fontId="26" fillId="7" borderId="9" xfId="1" applyFont="1" applyFill="1" applyBorder="1" applyAlignment="1" applyProtection="1">
      <alignment vertical="center" wrapText="1"/>
    </xf>
    <xf numFmtId="0" fontId="22" fillId="7" borderId="9" xfId="3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center"/>
      <protection locked="0"/>
    </xf>
    <xf numFmtId="0" fontId="18" fillId="5" borderId="0" xfId="3" applyFont="1" applyFill="1" applyBorder="1" applyAlignment="1" applyProtection="1">
      <alignment horizontal="center" vertical="center" wrapText="1"/>
    </xf>
    <xf numFmtId="0" fontId="27" fillId="0" borderId="0" xfId="1" applyFont="1" applyFill="1" applyAlignment="1" applyProtection="1">
      <alignment horizontal="right"/>
      <protection locked="0" hidden="1"/>
    </xf>
    <xf numFmtId="0" fontId="27" fillId="0" borderId="1" xfId="1" applyFont="1" applyFill="1" applyBorder="1" applyAlignment="1" applyProtection="1">
      <alignment vertical="center"/>
      <protection hidden="1"/>
    </xf>
    <xf numFmtId="0" fontId="1" fillId="0" borderId="0" xfId="5"/>
    <xf numFmtId="0" fontId="1" fillId="0" borderId="0" xfId="5" applyAlignment="1"/>
    <xf numFmtId="0" fontId="1" fillId="0" borderId="0" xfId="5" applyAlignment="1">
      <alignment horizontal="center"/>
    </xf>
    <xf numFmtId="0" fontId="0" fillId="0" borderId="0" xfId="0" applyAlignment="1">
      <alignment horizontal="right"/>
    </xf>
    <xf numFmtId="1" fontId="1" fillId="0" borderId="0" xfId="5" applyNumberFormat="1" applyAlignment="1">
      <alignment horizontal="center"/>
    </xf>
    <xf numFmtId="0" fontId="28" fillId="0" borderId="3" xfId="6" applyBorder="1" applyAlignment="1">
      <alignment vertical="top" wrapText="1"/>
    </xf>
    <xf numFmtId="0" fontId="0" fillId="0" borderId="4" xfId="0" applyBorder="1" applyAlignment="1"/>
    <xf numFmtId="0" fontId="0" fillId="0" borderId="5" xfId="0" applyBorder="1" applyAlignment="1"/>
    <xf numFmtId="0" fontId="0" fillId="0" borderId="9" xfId="0" applyFill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8" fillId="0" borderId="12" xfId="6" applyBorder="1" applyAlignment="1">
      <alignment wrapText="1"/>
    </xf>
    <xf numFmtId="0" fontId="0" fillId="0" borderId="11" xfId="0" applyBorder="1"/>
    <xf numFmtId="0" fontId="0" fillId="0" borderId="13" xfId="0" applyBorder="1"/>
    <xf numFmtId="0" fontId="0" fillId="0" borderId="2" xfId="0" applyFill="1" applyBorder="1" applyAlignment="1">
      <alignment horizontal="center" vertical="center"/>
    </xf>
    <xf numFmtId="0" fontId="28" fillId="0" borderId="3" xfId="6" applyBorder="1" applyAlignment="1">
      <alignment wrapText="1"/>
    </xf>
    <xf numFmtId="0" fontId="0" fillId="0" borderId="8" xfId="0" applyFill="1" applyBorder="1" applyAlignment="1">
      <alignment horizontal="center" vertical="center"/>
    </xf>
    <xf numFmtId="0" fontId="0" fillId="0" borderId="0" xfId="0" applyAlignment="1">
      <alignment wrapText="1"/>
    </xf>
    <xf numFmtId="0" fontId="31" fillId="0" borderId="0" xfId="0" applyFont="1"/>
    <xf numFmtId="0" fontId="29" fillId="0" borderId="0" xfId="0" applyFont="1" applyAlignment="1">
      <alignment horizontal="left" vertical="top" wrapText="1"/>
    </xf>
    <xf numFmtId="0" fontId="27" fillId="0" borderId="11" xfId="1" applyFont="1" applyFill="1" applyBorder="1" applyAlignment="1" applyProtection="1">
      <alignment horizontal="center" vertical="center"/>
      <protection hidden="1"/>
    </xf>
    <xf numFmtId="0" fontId="27" fillId="0" borderId="0" xfId="1" applyFont="1" applyFill="1" applyAlignment="1" applyProtection="1">
      <alignment horizontal="center" vertical="center"/>
      <protection hidden="1"/>
    </xf>
    <xf numFmtId="0" fontId="30" fillId="0" borderId="0" xfId="1" applyFont="1" applyAlignment="1" applyProtection="1">
      <alignment horizontal="left" vertical="center" wrapText="1"/>
    </xf>
    <xf numFmtId="0" fontId="3" fillId="0" borderId="0" xfId="1" applyFont="1" applyFill="1" applyAlignment="1" applyProtection="1">
      <alignment horizontal="center" wrapText="1"/>
    </xf>
    <xf numFmtId="0" fontId="3" fillId="0" borderId="1" xfId="1" applyFont="1" applyFill="1" applyBorder="1" applyAlignment="1" applyProtection="1">
      <alignment horizontal="center" wrapText="1"/>
      <protection locked="0"/>
    </xf>
    <xf numFmtId="3" fontId="5" fillId="0" borderId="0" xfId="1" applyNumberFormat="1" applyFont="1" applyFill="1" applyAlignment="1" applyProtection="1">
      <alignment horizontal="center" vertical="center" wrapText="1"/>
    </xf>
    <xf numFmtId="0" fontId="8" fillId="0" borderId="0" xfId="2" applyFont="1" applyBorder="1" applyAlignment="1" applyProtection="1">
      <alignment horizontal="center" vertical="center" wrapText="1"/>
    </xf>
    <xf numFmtId="49" fontId="9" fillId="0" borderId="1" xfId="2" applyNumberFormat="1" applyFont="1" applyBorder="1" applyAlignment="1" applyProtection="1">
      <alignment horizontal="center" vertical="center" wrapText="1"/>
      <protection locked="0"/>
    </xf>
    <xf numFmtId="0" fontId="8" fillId="0" borderId="1" xfId="2" applyFont="1" applyBorder="1" applyAlignment="1" applyProtection="1">
      <alignment horizontal="center" vertical="center" wrapText="1"/>
    </xf>
    <xf numFmtId="0" fontId="15" fillId="4" borderId="6" xfId="1" applyFont="1" applyFill="1" applyBorder="1" applyAlignment="1" applyProtection="1">
      <alignment horizontal="left" vertical="center" wrapText="1"/>
    </xf>
    <xf numFmtId="0" fontId="15" fillId="4" borderId="1" xfId="1" applyFont="1" applyFill="1" applyBorder="1" applyAlignment="1" applyProtection="1">
      <alignment horizontal="left" vertical="center" wrapText="1"/>
    </xf>
    <xf numFmtId="0" fontId="15" fillId="4" borderId="7" xfId="1" applyFont="1" applyFill="1" applyBorder="1" applyAlignment="1" applyProtection="1">
      <alignment horizontal="left" vertical="center" wrapText="1"/>
    </xf>
    <xf numFmtId="0" fontId="15" fillId="4" borderId="3" xfId="1" applyFont="1" applyFill="1" applyBorder="1" applyAlignment="1" applyProtection="1">
      <alignment horizontal="left" vertical="center" wrapText="1"/>
    </xf>
    <xf numFmtId="0" fontId="15" fillId="4" borderId="4" xfId="1" applyFont="1" applyFill="1" applyBorder="1" applyAlignment="1" applyProtection="1">
      <alignment horizontal="left" vertical="center" wrapText="1"/>
    </xf>
    <xf numFmtId="0" fontId="15" fillId="4" borderId="5" xfId="1" applyFont="1" applyFill="1" applyBorder="1" applyAlignment="1" applyProtection="1">
      <alignment horizontal="left" vertical="center" wrapText="1"/>
    </xf>
    <xf numFmtId="0" fontId="27" fillId="0" borderId="0" xfId="1" applyFont="1" applyFill="1" applyAlignment="1" applyProtection="1">
      <alignment horizontal="left"/>
      <protection locked="0" hidden="1"/>
    </xf>
  </cellXfs>
  <cellStyles count="7">
    <cellStyle name="Гиперссылка" xfId="6" builtinId="8"/>
    <cellStyle name="Обычный" xfId="0" builtinId="0"/>
    <cellStyle name="Обычный 2" xfId="1"/>
    <cellStyle name="Обычный 3 2" xfId="5"/>
    <cellStyle name="Обычный_Макет отчета" xfId="3"/>
    <cellStyle name="Обычный_Сводная 2012" xfId="2"/>
    <cellStyle name="Процентный 2" xfId="4"/>
  </cellStyles>
  <dxfs count="1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A6A6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3"/>
  <sheetViews>
    <sheetView tabSelected="1" view="pageBreakPreview" zoomScale="60" zoomScaleNormal="55" zoomScalePageLayoutView="70" workbookViewId="0">
      <selection activeCell="A2" sqref="A2:P2"/>
    </sheetView>
  </sheetViews>
  <sheetFormatPr defaultRowHeight="15"/>
  <cols>
    <col min="1" max="1" width="116" customWidth="1"/>
    <col min="2" max="2" width="15.5703125" customWidth="1"/>
    <col min="3" max="3" width="12.7109375" customWidth="1"/>
    <col min="4" max="4" width="15.5703125" customWidth="1"/>
    <col min="5" max="5" width="14.7109375" customWidth="1"/>
    <col min="6" max="6" width="14.5703125" customWidth="1"/>
    <col min="7" max="16" width="10.28515625" customWidth="1"/>
    <col min="17" max="17" width="17.42578125" customWidth="1"/>
  </cols>
  <sheetData>
    <row r="1" spans="1:16" ht="22.5">
      <c r="A1" s="80"/>
    </row>
    <row r="2" spans="1:16" ht="40.5" customHeight="1">
      <c r="A2" s="81" t="s">
        <v>116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</row>
    <row r="3" spans="1:16" ht="20.25">
      <c r="A3" s="84" t="s">
        <v>0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</row>
    <row r="4" spans="1:16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5.75">
      <c r="A5" s="85"/>
      <c r="B5" s="85"/>
      <c r="C5" s="86"/>
      <c r="D5" s="86"/>
      <c r="E5" s="86"/>
      <c r="F5" s="86"/>
      <c r="G5" s="86"/>
      <c r="H5" s="86"/>
      <c r="I5" s="86"/>
      <c r="J5" s="86"/>
      <c r="K5" s="86"/>
      <c r="L5" s="2" t="s">
        <v>1</v>
      </c>
      <c r="M5" s="3"/>
      <c r="N5" s="2" t="s">
        <v>2</v>
      </c>
      <c r="O5" s="3">
        <v>2023</v>
      </c>
      <c r="P5" s="2" t="s">
        <v>3</v>
      </c>
    </row>
    <row r="6" spans="1:16">
      <c r="A6" s="87">
        <f xml:space="preserve"> IF(SUM(E81:P106)&lt;146, "ЕСТЬ ОШИБКИ",IF($Y$10+1-1=1,"",$Y$10+1-1))</f>
        <v>0</v>
      </c>
      <c r="B6" s="4">
        <f>IF(SUM(E81:P104)&lt;122,0,1)</f>
        <v>1</v>
      </c>
      <c r="C6" s="88" t="s">
        <v>4</v>
      </c>
      <c r="D6" s="88"/>
      <c r="E6" s="88"/>
      <c r="F6" s="88"/>
      <c r="G6" s="88"/>
      <c r="H6" s="88"/>
      <c r="I6" s="88"/>
      <c r="J6" s="88"/>
      <c r="K6" s="88"/>
      <c r="L6" s="5"/>
      <c r="M6" s="5"/>
      <c r="N6" s="6"/>
      <c r="O6" s="6"/>
      <c r="P6" s="6"/>
    </row>
    <row r="7" spans="1:16">
      <c r="A7" s="87"/>
      <c r="B7" s="4"/>
      <c r="C7" s="89"/>
      <c r="D7" s="89"/>
      <c r="E7" s="89"/>
      <c r="F7" s="89"/>
      <c r="G7" s="89"/>
      <c r="H7" s="89"/>
      <c r="I7" s="89"/>
      <c r="J7" s="89"/>
      <c r="K7" s="89"/>
      <c r="L7" s="5"/>
      <c r="M7" s="5"/>
      <c r="N7" s="6"/>
      <c r="O7" s="6"/>
      <c r="P7" s="6"/>
    </row>
    <row r="8" spans="1:16">
      <c r="A8" s="7" t="str">
        <f xml:space="preserve"> IF(SUM(E81:P106)&lt;146, "",IF($Y$10+1-1=1,"","(контрольная сумма для проверки соответствия данных в скан-образе с данными в отчете в формате Excel)"))</f>
        <v>(контрольная сумма для проверки соответствия данных в скан-образе с данными в отчете в формате Excel)</v>
      </c>
      <c r="B8" s="4"/>
      <c r="C8" s="90" t="s">
        <v>5</v>
      </c>
      <c r="D8" s="90"/>
      <c r="E8" s="90"/>
      <c r="F8" s="90"/>
      <c r="G8" s="90"/>
      <c r="H8" s="90"/>
      <c r="I8" s="90"/>
      <c r="J8" s="90"/>
      <c r="K8" s="90"/>
      <c r="L8" s="5"/>
      <c r="M8" s="5"/>
      <c r="N8" s="6"/>
      <c r="O8" s="6"/>
      <c r="P8" s="6"/>
    </row>
    <row r="9" spans="1:16" ht="33.75">
      <c r="A9" s="8" t="s">
        <v>6</v>
      </c>
      <c r="B9" s="9" t="s">
        <v>7</v>
      </c>
      <c r="C9" s="9" t="s">
        <v>8</v>
      </c>
      <c r="D9" s="10" t="s">
        <v>9</v>
      </c>
      <c r="E9" s="11" t="s">
        <v>10</v>
      </c>
      <c r="F9" s="11" t="s">
        <v>11</v>
      </c>
      <c r="G9" s="11" t="s">
        <v>12</v>
      </c>
      <c r="H9" s="11" t="s">
        <v>13</v>
      </c>
      <c r="I9" s="11" t="s">
        <v>14</v>
      </c>
      <c r="J9" s="11" t="s">
        <v>15</v>
      </c>
      <c r="K9" s="11" t="s">
        <v>16</v>
      </c>
      <c r="L9" s="11" t="s">
        <v>17</v>
      </c>
      <c r="M9" s="11" t="s">
        <v>18</v>
      </c>
      <c r="N9" s="11" t="s">
        <v>19</v>
      </c>
      <c r="O9" s="11" t="s">
        <v>20</v>
      </c>
      <c r="P9" s="11" t="s">
        <v>21</v>
      </c>
    </row>
    <row r="10" spans="1:16" ht="18">
      <c r="A10" s="12" t="s">
        <v>22</v>
      </c>
      <c r="B10" s="13"/>
      <c r="C10" s="13"/>
      <c r="D10" s="14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6"/>
    </row>
    <row r="11" spans="1:16" ht="15.75">
      <c r="A11" s="91" t="s">
        <v>23</v>
      </c>
      <c r="B11" s="92"/>
      <c r="C11" s="93"/>
      <c r="D11" s="17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</row>
    <row r="12" spans="1:16">
      <c r="A12" s="19" t="s">
        <v>24</v>
      </c>
      <c r="B12" s="20" t="s">
        <v>25</v>
      </c>
      <c r="C12" s="21" t="s">
        <v>26</v>
      </c>
      <c r="D12" s="22">
        <f>IF(SUM(E12:P12)=0,0,AVERAGEIF(E12:P12,"&lt;&gt;0"))</f>
        <v>0</v>
      </c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>
      <c r="A13" s="19" t="s">
        <v>27</v>
      </c>
      <c r="B13" s="20" t="s">
        <v>25</v>
      </c>
      <c r="C13" s="20" t="s">
        <v>28</v>
      </c>
      <c r="D13" s="22">
        <f>SUM(E13:P13)</f>
        <v>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>
      <c r="A14" s="19" t="s">
        <v>29</v>
      </c>
      <c r="B14" s="20" t="s">
        <v>25</v>
      </c>
      <c r="C14" s="20" t="s">
        <v>30</v>
      </c>
      <c r="D14" s="22">
        <f>SUM(E14:P14)</f>
        <v>0</v>
      </c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</row>
    <row r="15" spans="1:16">
      <c r="A15" s="19" t="s">
        <v>31</v>
      </c>
      <c r="B15" s="20" t="s">
        <v>25</v>
      </c>
      <c r="C15" s="24" t="s">
        <v>32</v>
      </c>
      <c r="D15" s="25">
        <f>SUM(E15:P15)</f>
        <v>0</v>
      </c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</row>
    <row r="16" spans="1:16">
      <c r="A16" s="26" t="s">
        <v>33</v>
      </c>
      <c r="B16" s="27" t="s">
        <v>25</v>
      </c>
      <c r="C16" s="28" t="s">
        <v>26</v>
      </c>
      <c r="D16" s="29">
        <f>SUM(D17:D19)</f>
        <v>0</v>
      </c>
      <c r="E16" s="30">
        <f t="shared" ref="E16:P16" si="0">SUM(E17,E18,E19)</f>
        <v>0</v>
      </c>
      <c r="F16" s="30">
        <f t="shared" si="0"/>
        <v>0</v>
      </c>
      <c r="G16" s="30">
        <f t="shared" si="0"/>
        <v>0</v>
      </c>
      <c r="H16" s="30">
        <f t="shared" si="0"/>
        <v>0</v>
      </c>
      <c r="I16" s="30">
        <f t="shared" si="0"/>
        <v>0</v>
      </c>
      <c r="J16" s="30">
        <f t="shared" si="0"/>
        <v>0</v>
      </c>
      <c r="K16" s="30">
        <f t="shared" si="0"/>
        <v>0</v>
      </c>
      <c r="L16" s="30">
        <f t="shared" si="0"/>
        <v>0</v>
      </c>
      <c r="M16" s="30">
        <f t="shared" si="0"/>
        <v>0</v>
      </c>
      <c r="N16" s="30">
        <f t="shared" si="0"/>
        <v>0</v>
      </c>
      <c r="O16" s="30">
        <f t="shared" si="0"/>
        <v>0</v>
      </c>
      <c r="P16" s="30">
        <f t="shared" si="0"/>
        <v>0</v>
      </c>
    </row>
    <row r="17" spans="1:16">
      <c r="A17" s="31" t="s">
        <v>34</v>
      </c>
      <c r="B17" s="20" t="s">
        <v>25</v>
      </c>
      <c r="C17" s="24" t="s">
        <v>26</v>
      </c>
      <c r="D17" s="25">
        <f>SUM(E17:P17)</f>
        <v>0</v>
      </c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</row>
    <row r="18" spans="1:16">
      <c r="A18" s="31" t="s">
        <v>35</v>
      </c>
      <c r="B18" s="20" t="s">
        <v>25</v>
      </c>
      <c r="C18" s="24" t="s">
        <v>26</v>
      </c>
      <c r="D18" s="25">
        <f>SUM(E18:P18)</f>
        <v>0</v>
      </c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</row>
    <row r="19" spans="1:16">
      <c r="A19" s="31" t="s">
        <v>36</v>
      </c>
      <c r="B19" s="20" t="s">
        <v>25</v>
      </c>
      <c r="C19" s="24" t="s">
        <v>26</v>
      </c>
      <c r="D19" s="25">
        <f>SUM(E19:P19)</f>
        <v>0</v>
      </c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</row>
    <row r="20" spans="1:16" ht="29.25">
      <c r="A20" s="19" t="s">
        <v>37</v>
      </c>
      <c r="B20" s="33" t="s">
        <v>25</v>
      </c>
      <c r="C20" s="34" t="s">
        <v>26</v>
      </c>
      <c r="D20" s="25">
        <f>SUM(E20:P20)</f>
        <v>0</v>
      </c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</row>
    <row r="21" spans="1:16" ht="18">
      <c r="A21" s="35" t="s">
        <v>38</v>
      </c>
      <c r="B21" s="36"/>
      <c r="C21" s="36"/>
      <c r="D21" s="37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6"/>
    </row>
    <row r="22" spans="1:16" ht="15.75">
      <c r="A22" s="91" t="s">
        <v>39</v>
      </c>
      <c r="B22" s="92"/>
      <c r="C22" s="93"/>
      <c r="D22" s="1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</row>
    <row r="23" spans="1:16" ht="28.5">
      <c r="A23" s="39" t="s">
        <v>40</v>
      </c>
      <c r="B23" s="28" t="s">
        <v>25</v>
      </c>
      <c r="C23" s="28" t="s">
        <v>41</v>
      </c>
      <c r="D23" s="25">
        <f t="shared" ref="D23:P23" si="1">IF(SUM(D24:D27)=SUM(D28:D29),SUM(D24:D27),"ОШИБКА!")</f>
        <v>0</v>
      </c>
      <c r="E23" s="30">
        <f t="shared" si="1"/>
        <v>0</v>
      </c>
      <c r="F23" s="30">
        <f t="shared" si="1"/>
        <v>0</v>
      </c>
      <c r="G23" s="30">
        <f t="shared" si="1"/>
        <v>0</v>
      </c>
      <c r="H23" s="30">
        <f t="shared" si="1"/>
        <v>0</v>
      </c>
      <c r="I23" s="30">
        <f t="shared" si="1"/>
        <v>0</v>
      </c>
      <c r="J23" s="30">
        <f t="shared" si="1"/>
        <v>0</v>
      </c>
      <c r="K23" s="30">
        <f t="shared" si="1"/>
        <v>0</v>
      </c>
      <c r="L23" s="30">
        <f t="shared" si="1"/>
        <v>0</v>
      </c>
      <c r="M23" s="30">
        <f t="shared" si="1"/>
        <v>0</v>
      </c>
      <c r="N23" s="30">
        <f t="shared" si="1"/>
        <v>0</v>
      </c>
      <c r="O23" s="30">
        <f t="shared" si="1"/>
        <v>0</v>
      </c>
      <c r="P23" s="30">
        <f t="shared" si="1"/>
        <v>0</v>
      </c>
    </row>
    <row r="24" spans="1:16">
      <c r="A24" s="40" t="s">
        <v>42</v>
      </c>
      <c r="B24" s="20" t="s">
        <v>25</v>
      </c>
      <c r="C24" s="41" t="s">
        <v>41</v>
      </c>
      <c r="D24" s="25">
        <f t="shared" ref="D24:D29" si="2">SUM(E24:P24)</f>
        <v>0</v>
      </c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</row>
    <row r="25" spans="1:16">
      <c r="A25" s="40" t="s">
        <v>43</v>
      </c>
      <c r="B25" s="20" t="s">
        <v>25</v>
      </c>
      <c r="C25" s="41" t="s">
        <v>41</v>
      </c>
      <c r="D25" s="25">
        <f t="shared" si="2"/>
        <v>0</v>
      </c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</row>
    <row r="26" spans="1:16">
      <c r="A26" s="40" t="s">
        <v>44</v>
      </c>
      <c r="B26" s="20" t="s">
        <v>25</v>
      </c>
      <c r="C26" s="41" t="s">
        <v>41</v>
      </c>
      <c r="D26" s="25">
        <f t="shared" si="2"/>
        <v>0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</row>
    <row r="27" spans="1:16">
      <c r="A27" s="40" t="s">
        <v>45</v>
      </c>
      <c r="B27" s="20" t="s">
        <v>25</v>
      </c>
      <c r="C27" s="41" t="s">
        <v>41</v>
      </c>
      <c r="D27" s="25">
        <f t="shared" si="2"/>
        <v>0</v>
      </c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</row>
    <row r="28" spans="1:16">
      <c r="A28" s="40" t="s">
        <v>46</v>
      </c>
      <c r="B28" s="20" t="s">
        <v>25</v>
      </c>
      <c r="C28" s="21" t="s">
        <v>41</v>
      </c>
      <c r="D28" s="25">
        <f t="shared" si="2"/>
        <v>0</v>
      </c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</row>
    <row r="29" spans="1:16">
      <c r="A29" s="40" t="s">
        <v>47</v>
      </c>
      <c r="B29" s="20" t="s">
        <v>25</v>
      </c>
      <c r="C29" s="21" t="s">
        <v>41</v>
      </c>
      <c r="D29" s="25">
        <f t="shared" si="2"/>
        <v>0</v>
      </c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</row>
    <row r="30" spans="1:16">
      <c r="A30" s="39" t="s">
        <v>48</v>
      </c>
      <c r="B30" s="28" t="s">
        <v>25</v>
      </c>
      <c r="C30" s="28" t="s">
        <v>26</v>
      </c>
      <c r="D30" s="42">
        <f t="shared" ref="D30:P30" si="3">SUM(D31,D32)</f>
        <v>0</v>
      </c>
      <c r="E30" s="30">
        <f t="shared" si="3"/>
        <v>0</v>
      </c>
      <c r="F30" s="30">
        <f t="shared" si="3"/>
        <v>0</v>
      </c>
      <c r="G30" s="30">
        <f t="shared" si="3"/>
        <v>0</v>
      </c>
      <c r="H30" s="30">
        <f t="shared" si="3"/>
        <v>0</v>
      </c>
      <c r="I30" s="30">
        <f t="shared" si="3"/>
        <v>0</v>
      </c>
      <c r="J30" s="30">
        <f t="shared" si="3"/>
        <v>0</v>
      </c>
      <c r="K30" s="30">
        <f t="shared" si="3"/>
        <v>0</v>
      </c>
      <c r="L30" s="30">
        <f t="shared" si="3"/>
        <v>0</v>
      </c>
      <c r="M30" s="30">
        <f t="shared" si="3"/>
        <v>0</v>
      </c>
      <c r="N30" s="30">
        <f t="shared" si="3"/>
        <v>0</v>
      </c>
      <c r="O30" s="30">
        <f t="shared" si="3"/>
        <v>0</v>
      </c>
      <c r="P30" s="30">
        <f t="shared" si="3"/>
        <v>0</v>
      </c>
    </row>
    <row r="31" spans="1:16">
      <c r="A31" s="19" t="s">
        <v>49</v>
      </c>
      <c r="B31" s="20" t="s">
        <v>25</v>
      </c>
      <c r="C31" s="20" t="s">
        <v>26</v>
      </c>
      <c r="D31" s="42">
        <f>SUM(E31:P31)</f>
        <v>0</v>
      </c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</row>
    <row r="32" spans="1:16">
      <c r="A32" s="19" t="s">
        <v>50</v>
      </c>
      <c r="B32" s="20" t="s">
        <v>25</v>
      </c>
      <c r="C32" s="20" t="s">
        <v>26</v>
      </c>
      <c r="D32" s="42">
        <f>SUM(E32:P32)</f>
        <v>0</v>
      </c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</row>
    <row r="33" spans="1:16">
      <c r="A33" s="43" t="s">
        <v>51</v>
      </c>
      <c r="B33" s="20" t="s">
        <v>25</v>
      </c>
      <c r="C33" s="41" t="s">
        <v>26</v>
      </c>
      <c r="D33" s="25">
        <f>SUM(E33:P33)</f>
        <v>0</v>
      </c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</row>
    <row r="34" spans="1:16" ht="28.5">
      <c r="A34" s="43" t="s">
        <v>52</v>
      </c>
      <c r="B34" s="20" t="s">
        <v>25</v>
      </c>
      <c r="C34" s="41" t="s">
        <v>53</v>
      </c>
      <c r="D34" s="44">
        <f>SUM(E34:P34)</f>
        <v>0</v>
      </c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</row>
    <row r="35" spans="1:16" ht="15.75">
      <c r="A35" s="94" t="s">
        <v>54</v>
      </c>
      <c r="B35" s="95"/>
      <c r="C35" s="96"/>
      <c r="D35" s="46"/>
      <c r="E35" s="47"/>
      <c r="F35" s="47"/>
      <c r="G35" s="48"/>
      <c r="H35" s="48"/>
      <c r="I35" s="48"/>
      <c r="J35" s="48"/>
      <c r="K35" s="48"/>
      <c r="L35" s="48"/>
      <c r="M35" s="48"/>
      <c r="N35" s="48"/>
      <c r="O35" s="48"/>
      <c r="P35" s="48"/>
    </row>
    <row r="36" spans="1:16">
      <c r="A36" s="39" t="s">
        <v>55</v>
      </c>
      <c r="B36" s="28" t="s">
        <v>56</v>
      </c>
      <c r="C36" s="28" t="s">
        <v>57</v>
      </c>
      <c r="D36" s="25">
        <f ca="1">SUM(D40,D44,D48,D52)</f>
        <v>0</v>
      </c>
      <c r="E36" s="30"/>
      <c r="F36" s="30"/>
      <c r="G36" s="49">
        <f>SUM(G40,G44,G48,G52)</f>
        <v>0</v>
      </c>
      <c r="H36" s="30"/>
      <c r="I36" s="30"/>
      <c r="J36" s="49">
        <f>SUM(J40,J44,J48,J52)</f>
        <v>0</v>
      </c>
      <c r="K36" s="30"/>
      <c r="L36" s="30"/>
      <c r="M36" s="49">
        <f>SUM(M40,M44,M48,M52)</f>
        <v>0</v>
      </c>
      <c r="N36" s="30"/>
      <c r="O36" s="30"/>
      <c r="P36" s="49">
        <f>SUM(P40,P44,P48,P52)</f>
        <v>0</v>
      </c>
    </row>
    <row r="37" spans="1:16">
      <c r="A37" s="39" t="s">
        <v>58</v>
      </c>
      <c r="B37" s="28" t="s">
        <v>56</v>
      </c>
      <c r="C37" s="28" t="s">
        <v>57</v>
      </c>
      <c r="D37" s="25">
        <f ca="1">SUM(D41,D45,D49,D54,D59)</f>
        <v>0</v>
      </c>
      <c r="E37" s="30"/>
      <c r="F37" s="30"/>
      <c r="G37" s="49">
        <f>SUM(G41,G45,G49,G54,G59)</f>
        <v>0</v>
      </c>
      <c r="H37" s="30"/>
      <c r="I37" s="30"/>
      <c r="J37" s="49">
        <f>SUM(J41,J45,J49,J54,J59)</f>
        <v>0</v>
      </c>
      <c r="K37" s="30"/>
      <c r="L37" s="30"/>
      <c r="M37" s="49">
        <f>SUM(M41,M45,M49,M54,M59)</f>
        <v>0</v>
      </c>
      <c r="N37" s="30"/>
      <c r="O37" s="30"/>
      <c r="P37" s="49">
        <f>SUM(P41,P45,P49,P54,P59)</f>
        <v>0</v>
      </c>
    </row>
    <row r="38" spans="1:16">
      <c r="A38" s="39" t="s">
        <v>59</v>
      </c>
      <c r="B38" s="28" t="s">
        <v>56</v>
      </c>
      <c r="C38" s="28" t="s">
        <v>57</v>
      </c>
      <c r="D38" s="25">
        <f ca="1">SUM(D42,D46,D50,D55,D60)</f>
        <v>0</v>
      </c>
      <c r="E38" s="30"/>
      <c r="F38" s="30"/>
      <c r="G38" s="49">
        <f>SUM(G42,G46,G50,G55,G60)</f>
        <v>0</v>
      </c>
      <c r="H38" s="30"/>
      <c r="I38" s="30"/>
      <c r="J38" s="49">
        <f>SUM(J42,J46,J50,J55,J60)</f>
        <v>0</v>
      </c>
      <c r="K38" s="30"/>
      <c r="L38" s="30"/>
      <c r="M38" s="49">
        <f>SUM(M42,M46,M50,M55,M60)</f>
        <v>0</v>
      </c>
      <c r="N38" s="30"/>
      <c r="O38" s="30"/>
      <c r="P38" s="49">
        <f>SUM(P42,P46,P50,P55,P60)</f>
        <v>0</v>
      </c>
    </row>
    <row r="39" spans="1:16">
      <c r="A39" s="39" t="s">
        <v>60</v>
      </c>
      <c r="B39" s="28" t="s">
        <v>56</v>
      </c>
      <c r="C39" s="28" t="s">
        <v>57</v>
      </c>
      <c r="D39" s="25">
        <f ca="1">SUM(D43,D47,D51,D56,D61)</f>
        <v>0</v>
      </c>
      <c r="E39" s="30"/>
      <c r="F39" s="30"/>
      <c r="G39" s="49">
        <f>SUM(G43,G47,G51,G56,G61)</f>
        <v>0</v>
      </c>
      <c r="H39" s="30"/>
      <c r="I39" s="30"/>
      <c r="J39" s="49">
        <f>SUM(J43,J47,J51,J56,J61)</f>
        <v>0</v>
      </c>
      <c r="K39" s="30"/>
      <c r="L39" s="30"/>
      <c r="M39" s="49">
        <f>SUM(M43,M47,M51,M56,M61)</f>
        <v>0</v>
      </c>
      <c r="N39" s="30"/>
      <c r="O39" s="30"/>
      <c r="P39" s="49">
        <f>SUM(P43,P47,P51,P56,P61)</f>
        <v>0</v>
      </c>
    </row>
    <row r="40" spans="1:16">
      <c r="A40" s="50" t="s">
        <v>61</v>
      </c>
      <c r="B40" s="41" t="s">
        <v>56</v>
      </c>
      <c r="C40" s="41" t="s">
        <v>57</v>
      </c>
      <c r="D40" s="25">
        <f t="shared" ref="D40:D51" ca="1" si="4">IF(SUM($E40:$P40)=0,0,LOOKUP(9999999,OFFSET($E40:$P40,,,1,MATCH($M$5,$E$9:$P$9,0))))</f>
        <v>0</v>
      </c>
      <c r="E40" s="30"/>
      <c r="F40" s="30"/>
      <c r="G40" s="32"/>
      <c r="H40" s="30"/>
      <c r="I40" s="30"/>
      <c r="J40" s="32"/>
      <c r="K40" s="30"/>
      <c r="L40" s="30"/>
      <c r="M40" s="32"/>
      <c r="N40" s="30"/>
      <c r="O40" s="30"/>
      <c r="P40" s="32"/>
    </row>
    <row r="41" spans="1:16">
      <c r="A41" s="51" t="s">
        <v>62</v>
      </c>
      <c r="B41" s="41" t="s">
        <v>56</v>
      </c>
      <c r="C41" s="21" t="s">
        <v>57</v>
      </c>
      <c r="D41" s="25">
        <f t="shared" ca="1" si="4"/>
        <v>0</v>
      </c>
      <c r="E41" s="30"/>
      <c r="F41" s="30"/>
      <c r="G41" s="32"/>
      <c r="H41" s="30"/>
      <c r="I41" s="30"/>
      <c r="J41" s="32"/>
      <c r="K41" s="30"/>
      <c r="L41" s="30"/>
      <c r="M41" s="32"/>
      <c r="N41" s="30"/>
      <c r="O41" s="30"/>
      <c r="P41" s="32"/>
    </row>
    <row r="42" spans="1:16">
      <c r="A42" s="51" t="s">
        <v>63</v>
      </c>
      <c r="B42" s="41" t="s">
        <v>56</v>
      </c>
      <c r="C42" s="21" t="s">
        <v>57</v>
      </c>
      <c r="D42" s="25">
        <f t="shared" ca="1" si="4"/>
        <v>0</v>
      </c>
      <c r="E42" s="30"/>
      <c r="F42" s="30"/>
      <c r="G42" s="32"/>
      <c r="H42" s="30"/>
      <c r="I42" s="30"/>
      <c r="J42" s="32"/>
      <c r="K42" s="30"/>
      <c r="L42" s="30"/>
      <c r="M42" s="32"/>
      <c r="N42" s="30"/>
      <c r="O42" s="30"/>
      <c r="P42" s="32"/>
    </row>
    <row r="43" spans="1:16">
      <c r="A43" s="52" t="s">
        <v>64</v>
      </c>
      <c r="B43" s="41" t="s">
        <v>56</v>
      </c>
      <c r="C43" s="21" t="s">
        <v>57</v>
      </c>
      <c r="D43" s="25">
        <f t="shared" ca="1" si="4"/>
        <v>0</v>
      </c>
      <c r="E43" s="30"/>
      <c r="F43" s="30"/>
      <c r="G43" s="32"/>
      <c r="H43" s="30"/>
      <c r="I43" s="30"/>
      <c r="J43" s="32"/>
      <c r="K43" s="30"/>
      <c r="L43" s="30"/>
      <c r="M43" s="32"/>
      <c r="N43" s="30"/>
      <c r="O43" s="30"/>
      <c r="P43" s="32"/>
    </row>
    <row r="44" spans="1:16" ht="28.5">
      <c r="A44" s="50" t="s">
        <v>65</v>
      </c>
      <c r="B44" s="41" t="s">
        <v>56</v>
      </c>
      <c r="C44" s="41" t="s">
        <v>57</v>
      </c>
      <c r="D44" s="25">
        <f t="shared" ca="1" si="4"/>
        <v>0</v>
      </c>
      <c r="E44" s="30"/>
      <c r="F44" s="30"/>
      <c r="G44" s="32"/>
      <c r="H44" s="30"/>
      <c r="I44" s="30"/>
      <c r="J44" s="32"/>
      <c r="K44" s="30"/>
      <c r="L44" s="30"/>
      <c r="M44" s="32"/>
      <c r="N44" s="30"/>
      <c r="O44" s="30"/>
      <c r="P44" s="32"/>
    </row>
    <row r="45" spans="1:16">
      <c r="A45" s="51" t="s">
        <v>62</v>
      </c>
      <c r="B45" s="41" t="s">
        <v>56</v>
      </c>
      <c r="C45" s="21" t="s">
        <v>57</v>
      </c>
      <c r="D45" s="25">
        <f t="shared" ca="1" si="4"/>
        <v>0</v>
      </c>
      <c r="E45" s="30"/>
      <c r="F45" s="30"/>
      <c r="G45" s="32"/>
      <c r="H45" s="30"/>
      <c r="I45" s="30"/>
      <c r="J45" s="32"/>
      <c r="K45" s="30"/>
      <c r="L45" s="30"/>
      <c r="M45" s="32"/>
      <c r="N45" s="30"/>
      <c r="O45" s="30"/>
      <c r="P45" s="32"/>
    </row>
    <row r="46" spans="1:16">
      <c r="A46" s="51" t="s">
        <v>63</v>
      </c>
      <c r="B46" s="41" t="s">
        <v>56</v>
      </c>
      <c r="C46" s="21" t="s">
        <v>57</v>
      </c>
      <c r="D46" s="25">
        <f t="shared" ca="1" si="4"/>
        <v>0</v>
      </c>
      <c r="E46" s="30"/>
      <c r="F46" s="30"/>
      <c r="G46" s="32"/>
      <c r="H46" s="30"/>
      <c r="I46" s="30"/>
      <c r="J46" s="32"/>
      <c r="K46" s="30"/>
      <c r="L46" s="30"/>
      <c r="M46" s="32"/>
      <c r="N46" s="30"/>
      <c r="O46" s="30"/>
      <c r="P46" s="32"/>
    </row>
    <row r="47" spans="1:16">
      <c r="A47" s="52" t="s">
        <v>64</v>
      </c>
      <c r="B47" s="41" t="s">
        <v>56</v>
      </c>
      <c r="C47" s="21" t="s">
        <v>57</v>
      </c>
      <c r="D47" s="25">
        <f t="shared" ca="1" si="4"/>
        <v>0</v>
      </c>
      <c r="E47" s="30"/>
      <c r="F47" s="30"/>
      <c r="G47" s="32"/>
      <c r="H47" s="30"/>
      <c r="I47" s="30"/>
      <c r="J47" s="32"/>
      <c r="K47" s="30"/>
      <c r="L47" s="30"/>
      <c r="M47" s="32"/>
      <c r="N47" s="30"/>
      <c r="O47" s="30"/>
      <c r="P47" s="32"/>
    </row>
    <row r="48" spans="1:16">
      <c r="A48" s="50" t="s">
        <v>66</v>
      </c>
      <c r="B48" s="41" t="s">
        <v>56</v>
      </c>
      <c r="C48" s="41" t="s">
        <v>57</v>
      </c>
      <c r="D48" s="25">
        <f t="shared" ca="1" si="4"/>
        <v>0</v>
      </c>
      <c r="E48" s="30"/>
      <c r="F48" s="30"/>
      <c r="G48" s="32"/>
      <c r="H48" s="30"/>
      <c r="I48" s="30"/>
      <c r="J48" s="32"/>
      <c r="K48" s="30"/>
      <c r="L48" s="30"/>
      <c r="M48" s="32"/>
      <c r="N48" s="30"/>
      <c r="O48" s="30"/>
      <c r="P48" s="32"/>
    </row>
    <row r="49" spans="1:16">
      <c r="A49" s="51" t="s">
        <v>62</v>
      </c>
      <c r="B49" s="41" t="s">
        <v>56</v>
      </c>
      <c r="C49" s="21" t="s">
        <v>57</v>
      </c>
      <c r="D49" s="25">
        <f t="shared" ca="1" si="4"/>
        <v>0</v>
      </c>
      <c r="E49" s="30"/>
      <c r="F49" s="30"/>
      <c r="G49" s="32"/>
      <c r="H49" s="30"/>
      <c r="I49" s="30"/>
      <c r="J49" s="32"/>
      <c r="K49" s="30"/>
      <c r="L49" s="30"/>
      <c r="M49" s="32"/>
      <c r="N49" s="30"/>
      <c r="O49" s="30"/>
      <c r="P49" s="32"/>
    </row>
    <row r="50" spans="1:16">
      <c r="A50" s="51" t="s">
        <v>63</v>
      </c>
      <c r="B50" s="41" t="s">
        <v>56</v>
      </c>
      <c r="C50" s="21" t="s">
        <v>57</v>
      </c>
      <c r="D50" s="25">
        <f t="shared" ca="1" si="4"/>
        <v>0</v>
      </c>
      <c r="E50" s="30"/>
      <c r="F50" s="30"/>
      <c r="G50" s="32"/>
      <c r="H50" s="30"/>
      <c r="I50" s="30"/>
      <c r="J50" s="32"/>
      <c r="K50" s="30"/>
      <c r="L50" s="30"/>
      <c r="M50" s="32"/>
      <c r="N50" s="30"/>
      <c r="O50" s="30"/>
      <c r="P50" s="32"/>
    </row>
    <row r="51" spans="1:16">
      <c r="A51" s="52" t="s">
        <v>64</v>
      </c>
      <c r="B51" s="41" t="s">
        <v>56</v>
      </c>
      <c r="C51" s="21" t="s">
        <v>57</v>
      </c>
      <c r="D51" s="25">
        <f t="shared" ca="1" si="4"/>
        <v>0</v>
      </c>
      <c r="E51" s="30"/>
      <c r="F51" s="30"/>
      <c r="G51" s="32"/>
      <c r="H51" s="30"/>
      <c r="I51" s="30"/>
      <c r="J51" s="32"/>
      <c r="K51" s="30"/>
      <c r="L51" s="30"/>
      <c r="M51" s="32"/>
      <c r="N51" s="30"/>
      <c r="O51" s="30"/>
      <c r="P51" s="32"/>
    </row>
    <row r="52" spans="1:16">
      <c r="A52" s="39" t="s">
        <v>67</v>
      </c>
      <c r="B52" s="28" t="s">
        <v>56</v>
      </c>
      <c r="C52" s="28" t="s">
        <v>57</v>
      </c>
      <c r="D52" s="25">
        <f ca="1">SUM(D57,D58,D53)</f>
        <v>0</v>
      </c>
      <c r="E52" s="30"/>
      <c r="F52" s="30"/>
      <c r="G52" s="49">
        <f>SUM(G57,G58,G53)</f>
        <v>0</v>
      </c>
      <c r="H52" s="30"/>
      <c r="I52" s="30"/>
      <c r="J52" s="49">
        <f>SUM(J57,J58,J53)</f>
        <v>0</v>
      </c>
      <c r="K52" s="30"/>
      <c r="L52" s="30"/>
      <c r="M52" s="49">
        <f>SUM(M57,M58,M53)</f>
        <v>0</v>
      </c>
      <c r="N52" s="30"/>
      <c r="O52" s="30"/>
      <c r="P52" s="49">
        <f>SUM(P57,P58,P53)</f>
        <v>0</v>
      </c>
    </row>
    <row r="53" spans="1:16">
      <c r="A53" s="51" t="s">
        <v>68</v>
      </c>
      <c r="B53" s="41" t="s">
        <v>56</v>
      </c>
      <c r="C53" s="41" t="s">
        <v>57</v>
      </c>
      <c r="D53" s="25">
        <f t="shared" ref="D53:D61" ca="1" si="5">IF(SUM($E53:$P53)=0,0,LOOKUP(9999999,OFFSET($E53:$P53,,,1,MATCH($M$5,$E$9:$P$9,0))))</f>
        <v>0</v>
      </c>
      <c r="E53" s="30"/>
      <c r="F53" s="30"/>
      <c r="G53" s="32"/>
      <c r="H53" s="30"/>
      <c r="I53" s="30"/>
      <c r="J53" s="32"/>
      <c r="K53" s="30"/>
      <c r="L53" s="30"/>
      <c r="M53" s="32"/>
      <c r="N53" s="30"/>
      <c r="O53" s="30"/>
      <c r="P53" s="32"/>
    </row>
    <row r="54" spans="1:16">
      <c r="A54" s="51" t="s">
        <v>62</v>
      </c>
      <c r="B54" s="41" t="s">
        <v>56</v>
      </c>
      <c r="C54" s="21" t="s">
        <v>57</v>
      </c>
      <c r="D54" s="25">
        <f t="shared" ca="1" si="5"/>
        <v>0</v>
      </c>
      <c r="E54" s="30"/>
      <c r="F54" s="30"/>
      <c r="G54" s="32"/>
      <c r="H54" s="30"/>
      <c r="I54" s="30"/>
      <c r="J54" s="32"/>
      <c r="K54" s="30"/>
      <c r="L54" s="30"/>
      <c r="M54" s="32"/>
      <c r="N54" s="30"/>
      <c r="O54" s="30"/>
      <c r="P54" s="32"/>
    </row>
    <row r="55" spans="1:16">
      <c r="A55" s="52" t="s">
        <v>63</v>
      </c>
      <c r="B55" s="41" t="s">
        <v>56</v>
      </c>
      <c r="C55" s="21" t="s">
        <v>57</v>
      </c>
      <c r="D55" s="25">
        <f t="shared" ca="1" si="5"/>
        <v>0</v>
      </c>
      <c r="E55" s="30"/>
      <c r="F55" s="30"/>
      <c r="G55" s="32"/>
      <c r="H55" s="30"/>
      <c r="I55" s="30"/>
      <c r="J55" s="32"/>
      <c r="K55" s="30"/>
      <c r="L55" s="30"/>
      <c r="M55" s="32"/>
      <c r="N55" s="30"/>
      <c r="O55" s="30"/>
      <c r="P55" s="32"/>
    </row>
    <row r="56" spans="1:16">
      <c r="A56" s="51" t="s">
        <v>64</v>
      </c>
      <c r="B56" s="41" t="s">
        <v>56</v>
      </c>
      <c r="C56" s="21" t="s">
        <v>57</v>
      </c>
      <c r="D56" s="25">
        <f t="shared" ca="1" si="5"/>
        <v>0</v>
      </c>
      <c r="E56" s="30"/>
      <c r="F56" s="30"/>
      <c r="G56" s="32"/>
      <c r="H56" s="30"/>
      <c r="I56" s="30"/>
      <c r="J56" s="32"/>
      <c r="K56" s="30"/>
      <c r="L56" s="30"/>
      <c r="M56" s="32"/>
      <c r="N56" s="30"/>
      <c r="O56" s="30"/>
      <c r="P56" s="32"/>
    </row>
    <row r="57" spans="1:16" ht="28.5">
      <c r="A57" s="53" t="s">
        <v>69</v>
      </c>
      <c r="B57" s="41" t="s">
        <v>56</v>
      </c>
      <c r="C57" s="21" t="s">
        <v>57</v>
      </c>
      <c r="D57" s="25">
        <f t="shared" ca="1" si="5"/>
        <v>0</v>
      </c>
      <c r="E57" s="30"/>
      <c r="F57" s="30"/>
      <c r="G57" s="32"/>
      <c r="H57" s="30"/>
      <c r="I57" s="30"/>
      <c r="J57" s="32"/>
      <c r="K57" s="30"/>
      <c r="L57" s="30"/>
      <c r="M57" s="32"/>
      <c r="N57" s="30"/>
      <c r="O57" s="30"/>
      <c r="P57" s="32"/>
    </row>
    <row r="58" spans="1:16">
      <c r="A58" s="50" t="s">
        <v>70</v>
      </c>
      <c r="B58" s="41" t="s">
        <v>56</v>
      </c>
      <c r="C58" s="41" t="s">
        <v>57</v>
      </c>
      <c r="D58" s="25">
        <f t="shared" ca="1" si="5"/>
        <v>0</v>
      </c>
      <c r="E58" s="30"/>
      <c r="F58" s="30"/>
      <c r="G58" s="32"/>
      <c r="H58" s="30"/>
      <c r="I58" s="30"/>
      <c r="J58" s="32"/>
      <c r="K58" s="30"/>
      <c r="L58" s="30"/>
      <c r="M58" s="32"/>
      <c r="N58" s="30"/>
      <c r="O58" s="30"/>
      <c r="P58" s="32"/>
    </row>
    <row r="59" spans="1:16">
      <c r="A59" s="51" t="s">
        <v>62</v>
      </c>
      <c r="B59" s="41" t="s">
        <v>56</v>
      </c>
      <c r="C59" s="21" t="s">
        <v>57</v>
      </c>
      <c r="D59" s="25">
        <f t="shared" ca="1" si="5"/>
        <v>0</v>
      </c>
      <c r="E59" s="30"/>
      <c r="F59" s="30"/>
      <c r="G59" s="32"/>
      <c r="H59" s="30"/>
      <c r="I59" s="30"/>
      <c r="J59" s="32"/>
      <c r="K59" s="30"/>
      <c r="L59" s="30"/>
      <c r="M59" s="32"/>
      <c r="N59" s="30"/>
      <c r="O59" s="30"/>
      <c r="P59" s="32"/>
    </row>
    <row r="60" spans="1:16">
      <c r="A60" s="51" t="s">
        <v>63</v>
      </c>
      <c r="B60" s="41" t="s">
        <v>56</v>
      </c>
      <c r="C60" s="21" t="s">
        <v>57</v>
      </c>
      <c r="D60" s="25">
        <f t="shared" ca="1" si="5"/>
        <v>0</v>
      </c>
      <c r="E60" s="30"/>
      <c r="F60" s="30"/>
      <c r="G60" s="32"/>
      <c r="H60" s="30"/>
      <c r="I60" s="30"/>
      <c r="J60" s="32"/>
      <c r="K60" s="30"/>
      <c r="L60" s="30"/>
      <c r="M60" s="32"/>
      <c r="N60" s="30"/>
      <c r="O60" s="30"/>
      <c r="P60" s="32"/>
    </row>
    <row r="61" spans="1:16">
      <c r="A61" s="52" t="s">
        <v>64</v>
      </c>
      <c r="B61" s="41" t="s">
        <v>56</v>
      </c>
      <c r="C61" s="21" t="s">
        <v>57</v>
      </c>
      <c r="D61" s="25">
        <f t="shared" ca="1" si="5"/>
        <v>0</v>
      </c>
      <c r="E61" s="30"/>
      <c r="F61" s="30"/>
      <c r="G61" s="32"/>
      <c r="H61" s="30"/>
      <c r="I61" s="30"/>
      <c r="J61" s="32"/>
      <c r="K61" s="30"/>
      <c r="L61" s="30"/>
      <c r="M61" s="32"/>
      <c r="N61" s="30"/>
      <c r="O61" s="30"/>
      <c r="P61" s="32"/>
    </row>
    <row r="62" spans="1:16" ht="28.5">
      <c r="A62" s="54" t="s">
        <v>71</v>
      </c>
      <c r="B62" s="41" t="s">
        <v>72</v>
      </c>
      <c r="C62" s="21" t="s">
        <v>41</v>
      </c>
      <c r="D62" s="25">
        <f>P62</f>
        <v>0</v>
      </c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2"/>
    </row>
    <row r="63" spans="1:16">
      <c r="A63" s="55" t="s">
        <v>73</v>
      </c>
      <c r="B63" s="41" t="s">
        <v>56</v>
      </c>
      <c r="C63" s="41" t="s">
        <v>26</v>
      </c>
      <c r="D63" s="25">
        <f ca="1">IF(SUM($E63:$P63)=0,0,LOOKUP(9999999,OFFSET($E63:$P63,,,1,MATCH($M$5,$E$9:$P$9,0))))</f>
        <v>0</v>
      </c>
      <c r="E63" s="30"/>
      <c r="F63" s="30"/>
      <c r="G63" s="32"/>
      <c r="H63" s="30"/>
      <c r="I63" s="30"/>
      <c r="J63" s="32"/>
      <c r="K63" s="30"/>
      <c r="L63" s="30"/>
      <c r="M63" s="32"/>
      <c r="N63" s="30"/>
      <c r="O63" s="30"/>
      <c r="P63" s="32"/>
    </row>
    <row r="64" spans="1:16" ht="28.5">
      <c r="A64" s="56" t="s">
        <v>74</v>
      </c>
      <c r="B64" s="41" t="s">
        <v>56</v>
      </c>
      <c r="C64" s="41" t="s">
        <v>26</v>
      </c>
      <c r="D64" s="25">
        <f ca="1">IF(SUM($E64:$P64)=0,0,LOOKUP(9999999,OFFSET($E64:$P64,,,1,MATCH($M$5,$E$9:$P$9,0))))</f>
        <v>0</v>
      </c>
      <c r="E64" s="30"/>
      <c r="F64" s="30"/>
      <c r="G64" s="32"/>
      <c r="H64" s="30"/>
      <c r="I64" s="30"/>
      <c r="J64" s="32"/>
      <c r="K64" s="30"/>
      <c r="L64" s="30"/>
      <c r="M64" s="32"/>
      <c r="N64" s="30"/>
      <c r="O64" s="30"/>
      <c r="P64" s="32"/>
    </row>
    <row r="65" spans="1:16" ht="28.5">
      <c r="A65" s="57" t="s">
        <v>75</v>
      </c>
      <c r="B65" s="41" t="s">
        <v>56</v>
      </c>
      <c r="C65" s="41" t="s">
        <v>26</v>
      </c>
      <c r="D65" s="25">
        <f ca="1">IF(SUM($E65:$P65)=0,0,LOOKUP(9999999,OFFSET($E65:$P65,,,1,MATCH($M$5,$E$9:$P$9,0))))</f>
        <v>0</v>
      </c>
      <c r="E65" s="30"/>
      <c r="F65" s="30"/>
      <c r="G65" s="32"/>
      <c r="H65" s="30"/>
      <c r="I65" s="30"/>
      <c r="J65" s="32"/>
      <c r="K65" s="30"/>
      <c r="L65" s="30"/>
      <c r="M65" s="32"/>
      <c r="N65" s="30"/>
      <c r="O65" s="30"/>
      <c r="P65" s="32"/>
    </row>
    <row r="66" spans="1:16" ht="28.5">
      <c r="A66" s="57" t="s">
        <v>76</v>
      </c>
      <c r="B66" s="41" t="s">
        <v>72</v>
      </c>
      <c r="C66" s="41" t="s">
        <v>26</v>
      </c>
      <c r="D66" s="25">
        <f>P66</f>
        <v>0</v>
      </c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2"/>
    </row>
    <row r="67" spans="1:16" ht="28.5">
      <c r="A67" s="57" t="s">
        <v>77</v>
      </c>
      <c r="B67" s="41" t="s">
        <v>72</v>
      </c>
      <c r="C67" s="41" t="s">
        <v>26</v>
      </c>
      <c r="D67" s="25">
        <f>P67</f>
        <v>0</v>
      </c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2"/>
    </row>
    <row r="68" spans="1:16" ht="18">
      <c r="A68" s="12" t="s">
        <v>78</v>
      </c>
      <c r="B68" s="13"/>
      <c r="C68" s="13"/>
      <c r="D68" s="14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6"/>
    </row>
    <row r="69" spans="1:16">
      <c r="A69" s="39" t="s">
        <v>79</v>
      </c>
      <c r="B69" s="28" t="s">
        <v>25</v>
      </c>
      <c r="C69" s="28" t="s">
        <v>41</v>
      </c>
      <c r="D69" s="25">
        <f t="shared" ref="D69:P69" ca="1" si="6">SUM(D70:D73)</f>
        <v>0</v>
      </c>
      <c r="E69" s="30">
        <f t="shared" si="6"/>
        <v>0</v>
      </c>
      <c r="F69" s="30">
        <f t="shared" si="6"/>
        <v>0</v>
      </c>
      <c r="G69" s="30">
        <f t="shared" si="6"/>
        <v>0</v>
      </c>
      <c r="H69" s="30">
        <f t="shared" si="6"/>
        <v>0</v>
      </c>
      <c r="I69" s="30">
        <f t="shared" si="6"/>
        <v>0</v>
      </c>
      <c r="J69" s="30">
        <f t="shared" si="6"/>
        <v>0</v>
      </c>
      <c r="K69" s="30">
        <f t="shared" si="6"/>
        <v>0</v>
      </c>
      <c r="L69" s="30">
        <f t="shared" si="6"/>
        <v>0</v>
      </c>
      <c r="M69" s="30">
        <f t="shared" si="6"/>
        <v>0</v>
      </c>
      <c r="N69" s="30">
        <f t="shared" si="6"/>
        <v>0</v>
      </c>
      <c r="O69" s="30">
        <f t="shared" si="6"/>
        <v>0</v>
      </c>
      <c r="P69" s="30">
        <f t="shared" si="6"/>
        <v>0</v>
      </c>
    </row>
    <row r="70" spans="1:16">
      <c r="A70" s="57" t="s">
        <v>80</v>
      </c>
      <c r="B70" s="20" t="s">
        <v>25</v>
      </c>
      <c r="C70" s="41" t="s">
        <v>41</v>
      </c>
      <c r="D70" s="25">
        <f ca="1">IF(SUM($E70:$P70)=0,0,LOOKUP(9999999,OFFSET($E70:$P70,,,1,MATCH($M$5,$E$9:$P$9,0))))</f>
        <v>0</v>
      </c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</row>
    <row r="71" spans="1:16">
      <c r="A71" s="57" t="s">
        <v>81</v>
      </c>
      <c r="B71" s="20" t="s">
        <v>25</v>
      </c>
      <c r="C71" s="41" t="s">
        <v>41</v>
      </c>
      <c r="D71" s="25">
        <f ca="1">IF(SUM($E71:$P71)=0,0,LOOKUP(9999999,OFFSET($E71:$P71,,,1,MATCH($M$5,$E$9:$P$9,0))))</f>
        <v>0</v>
      </c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</row>
    <row r="72" spans="1:16">
      <c r="A72" s="57" t="s">
        <v>82</v>
      </c>
      <c r="B72" s="20" t="s">
        <v>25</v>
      </c>
      <c r="C72" s="41" t="s">
        <v>41</v>
      </c>
      <c r="D72" s="25">
        <f ca="1">IF(SUM($E72:$P72)=0,0,LOOKUP(9999999,OFFSET($E72:$P72,,,1,MATCH($M$5,$E$9:$P$9,0))))</f>
        <v>0</v>
      </c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</row>
    <row r="73" spans="1:16">
      <c r="A73" s="57" t="s">
        <v>83</v>
      </c>
      <c r="B73" s="20" t="s">
        <v>25</v>
      </c>
      <c r="C73" s="41" t="s">
        <v>41</v>
      </c>
      <c r="D73" s="25">
        <f ca="1">IF(SUM($E73:$P73)=0,0,LOOKUP(9999999,OFFSET($E73:$P73,,,1,MATCH($M$5,$E$9:$P$9,0))))</f>
        <v>0</v>
      </c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</row>
    <row r="75" spans="1:16" ht="15.75">
      <c r="A75" s="58" t="s">
        <v>84</v>
      </c>
      <c r="B75" s="59" t="s">
        <v>85</v>
      </c>
      <c r="D75" s="60" t="s">
        <v>86</v>
      </c>
      <c r="E75" s="61"/>
      <c r="F75" s="61"/>
      <c r="G75" s="97"/>
      <c r="H75" s="97"/>
      <c r="I75" s="97"/>
    </row>
    <row r="76" spans="1:16">
      <c r="E76" s="82" t="s">
        <v>87</v>
      </c>
      <c r="F76" s="82"/>
      <c r="G76" s="83" t="s">
        <v>88</v>
      </c>
      <c r="H76" s="83"/>
      <c r="I76" s="83"/>
    </row>
    <row r="78" spans="1:16" ht="18">
      <c r="A78" s="12" t="s">
        <v>89</v>
      </c>
      <c r="B78" s="13"/>
      <c r="C78" s="13"/>
      <c r="D78" s="37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6"/>
    </row>
    <row r="79" spans="1:16">
      <c r="A79" s="62"/>
      <c r="B79" s="63"/>
      <c r="C79" s="63"/>
      <c r="D79" s="63"/>
      <c r="E79" s="64">
        <v>1</v>
      </c>
      <c r="F79" s="64">
        <v>2</v>
      </c>
      <c r="G79" s="64">
        <v>3</v>
      </c>
      <c r="H79" s="64">
        <v>4</v>
      </c>
      <c r="I79" s="64">
        <v>5</v>
      </c>
      <c r="J79" s="64">
        <v>6</v>
      </c>
      <c r="K79" s="64">
        <v>7</v>
      </c>
      <c r="L79" s="64">
        <v>8</v>
      </c>
      <c r="M79" s="64">
        <v>9</v>
      </c>
      <c r="N79" s="64">
        <v>10</v>
      </c>
      <c r="O79" s="64">
        <v>11</v>
      </c>
      <c r="P79" s="64">
        <v>12</v>
      </c>
    </row>
    <row r="80" spans="1:16">
      <c r="A80" s="65"/>
      <c r="E80" s="66">
        <f t="shared" ref="E80:P80" si="7">EOMONTH(DATE($O$6,E79,1),0)-DATE($O$6,E79,1)+1</f>
        <v>31</v>
      </c>
      <c r="F80" s="66">
        <f t="shared" si="7"/>
        <v>28</v>
      </c>
      <c r="G80" s="66">
        <f t="shared" si="7"/>
        <v>31</v>
      </c>
      <c r="H80" s="66">
        <f t="shared" si="7"/>
        <v>30</v>
      </c>
      <c r="I80" s="66">
        <f t="shared" si="7"/>
        <v>31</v>
      </c>
      <c r="J80" s="66">
        <f t="shared" si="7"/>
        <v>30</v>
      </c>
      <c r="K80" s="66">
        <f t="shared" si="7"/>
        <v>31</v>
      </c>
      <c r="L80" s="66">
        <f t="shared" si="7"/>
        <v>31</v>
      </c>
      <c r="M80" s="66">
        <f t="shared" si="7"/>
        <v>30</v>
      </c>
      <c r="N80" s="66">
        <f t="shared" si="7"/>
        <v>31</v>
      </c>
      <c r="O80" s="66">
        <f t="shared" si="7"/>
        <v>30</v>
      </c>
      <c r="P80" s="66">
        <f t="shared" si="7"/>
        <v>31</v>
      </c>
    </row>
    <row r="81" spans="1:16" ht="30">
      <c r="A81" s="67" t="s">
        <v>90</v>
      </c>
      <c r="B81" s="68"/>
      <c r="C81" s="68"/>
      <c r="D81" s="69"/>
      <c r="E81" s="70">
        <f t="shared" ref="E81:P81" si="8">IF(E12=0,IF(E13=0,1,0),IF(E13/E12/E80&lt;=24,1,0))</f>
        <v>1</v>
      </c>
      <c r="F81" s="70">
        <f t="shared" si="8"/>
        <v>1</v>
      </c>
      <c r="G81" s="70">
        <f t="shared" si="8"/>
        <v>1</v>
      </c>
      <c r="H81" s="70">
        <f t="shared" si="8"/>
        <v>1</v>
      </c>
      <c r="I81" s="70">
        <f t="shared" si="8"/>
        <v>1</v>
      </c>
      <c r="J81" s="70">
        <f t="shared" si="8"/>
        <v>1</v>
      </c>
      <c r="K81" s="70">
        <f t="shared" si="8"/>
        <v>1</v>
      </c>
      <c r="L81" s="70">
        <f t="shared" si="8"/>
        <v>1</v>
      </c>
      <c r="M81" s="70">
        <f t="shared" si="8"/>
        <v>1</v>
      </c>
      <c r="N81" s="70">
        <f t="shared" si="8"/>
        <v>1</v>
      </c>
      <c r="O81" s="70">
        <f t="shared" si="8"/>
        <v>1</v>
      </c>
      <c r="P81" s="70">
        <f t="shared" si="8"/>
        <v>1</v>
      </c>
    </row>
    <row r="82" spans="1:16" ht="30">
      <c r="A82" s="67" t="s">
        <v>91</v>
      </c>
      <c r="B82" s="68"/>
      <c r="C82" s="68"/>
      <c r="D82" s="69"/>
      <c r="E82" s="70">
        <f t="shared" ref="E82:P82" si="9">IF(E12=0,IF(E14=0,1,0),IF(E14/E12&lt;=E80,1,0))</f>
        <v>1</v>
      </c>
      <c r="F82" s="70">
        <f t="shared" si="9"/>
        <v>1</v>
      </c>
      <c r="G82" s="70">
        <f t="shared" si="9"/>
        <v>1</v>
      </c>
      <c r="H82" s="70">
        <f t="shared" si="9"/>
        <v>1</v>
      </c>
      <c r="I82" s="70">
        <f t="shared" si="9"/>
        <v>1</v>
      </c>
      <c r="J82" s="70">
        <f t="shared" si="9"/>
        <v>1</v>
      </c>
      <c r="K82" s="70">
        <f t="shared" si="9"/>
        <v>1</v>
      </c>
      <c r="L82" s="70">
        <f t="shared" si="9"/>
        <v>1</v>
      </c>
      <c r="M82" s="70">
        <f t="shared" si="9"/>
        <v>1</v>
      </c>
      <c r="N82" s="70">
        <f t="shared" si="9"/>
        <v>1</v>
      </c>
      <c r="O82" s="70">
        <f t="shared" si="9"/>
        <v>1</v>
      </c>
      <c r="P82" s="70">
        <f t="shared" si="9"/>
        <v>1</v>
      </c>
    </row>
    <row r="83" spans="1:16" ht="30">
      <c r="A83" s="67" t="s">
        <v>92</v>
      </c>
      <c r="B83" s="68"/>
      <c r="C83" s="68"/>
      <c r="D83" s="69"/>
      <c r="E83" s="70">
        <f t="shared" ref="E83:P83" si="10">IF(E14=0,IF(E13=0,1,0),IF(E13/E14&lt;=24,1,0))</f>
        <v>1</v>
      </c>
      <c r="F83" s="70">
        <f t="shared" si="10"/>
        <v>1</v>
      </c>
      <c r="G83" s="70">
        <f t="shared" si="10"/>
        <v>1</v>
      </c>
      <c r="H83" s="70">
        <f t="shared" si="10"/>
        <v>1</v>
      </c>
      <c r="I83" s="70">
        <f t="shared" si="10"/>
        <v>1</v>
      </c>
      <c r="J83" s="70">
        <f t="shared" si="10"/>
        <v>1</v>
      </c>
      <c r="K83" s="70">
        <f t="shared" si="10"/>
        <v>1</v>
      </c>
      <c r="L83" s="70">
        <f t="shared" si="10"/>
        <v>1</v>
      </c>
      <c r="M83" s="70">
        <f t="shared" si="10"/>
        <v>1</v>
      </c>
      <c r="N83" s="70">
        <f t="shared" si="10"/>
        <v>1</v>
      </c>
      <c r="O83" s="70">
        <f t="shared" si="10"/>
        <v>1</v>
      </c>
      <c r="P83" s="70">
        <f t="shared" si="10"/>
        <v>1</v>
      </c>
    </row>
    <row r="84" spans="1:16">
      <c r="A84" s="67" t="s">
        <v>93</v>
      </c>
      <c r="B84" s="71"/>
      <c r="C84" s="71"/>
      <c r="D84" s="72"/>
      <c r="E84" s="70"/>
      <c r="F84" s="70"/>
      <c r="G84" s="70">
        <f>IF(G36=0,IF(G34=0,1,0),IF(G34/G36/G80*1000&lt;=1,1,0))</f>
        <v>1</v>
      </c>
      <c r="H84" s="70"/>
      <c r="I84" s="70"/>
      <c r="J84" s="70">
        <f>IF(J36=0,IF(J34=0,1,0),IF(J34/J36/J80*1000&lt;=1,1,0))</f>
        <v>1</v>
      </c>
      <c r="K84" s="70"/>
      <c r="L84" s="70"/>
      <c r="M84" s="70">
        <f>IF(M36=0,IF(M34=0,1,0),IF(M34/M36/M80*1000&lt;=1,1,0))</f>
        <v>1</v>
      </c>
      <c r="N84" s="70"/>
      <c r="O84" s="70"/>
      <c r="P84" s="70">
        <f>IF(P36=0,IF(P34=0,1,0),IF(P34/P36/P80*1000&lt;=1,1,0))</f>
        <v>1</v>
      </c>
    </row>
    <row r="85" spans="1:16" ht="30">
      <c r="A85" s="67" t="s">
        <v>94</v>
      </c>
      <c r="B85" s="71"/>
      <c r="C85" s="71"/>
      <c r="D85" s="72"/>
      <c r="E85" s="70"/>
      <c r="F85" s="70"/>
      <c r="G85" s="70">
        <f>IF(G41&lt;=G40,1,0)</f>
        <v>1</v>
      </c>
      <c r="H85" s="70"/>
      <c r="I85" s="70"/>
      <c r="J85" s="70">
        <f>IF(J41&lt;=J40,1,0)</f>
        <v>1</v>
      </c>
      <c r="K85" s="70"/>
      <c r="L85" s="70"/>
      <c r="M85" s="70">
        <f>IF(M41&lt;=M40,1,0)</f>
        <v>1</v>
      </c>
      <c r="N85" s="70"/>
      <c r="O85" s="70"/>
      <c r="P85" s="70">
        <f>IF(P41&lt;=P40,1,0)</f>
        <v>1</v>
      </c>
    </row>
    <row r="86" spans="1:16" ht="30">
      <c r="A86" s="67" t="s">
        <v>95</v>
      </c>
      <c r="B86" s="71"/>
      <c r="C86" s="71"/>
      <c r="D86" s="72"/>
      <c r="E86" s="70"/>
      <c r="F86" s="70"/>
      <c r="G86" s="70">
        <f>IF(G42&lt;=G40,1,0)</f>
        <v>1</v>
      </c>
      <c r="H86" s="70"/>
      <c r="I86" s="70"/>
      <c r="J86" s="70">
        <f>IF(J42&lt;=J40,1,0)</f>
        <v>1</v>
      </c>
      <c r="K86" s="70"/>
      <c r="L86" s="70"/>
      <c r="M86" s="70">
        <f>IF(M42&lt;=M40,1,0)</f>
        <v>1</v>
      </c>
      <c r="N86" s="70"/>
      <c r="O86" s="70"/>
      <c r="P86" s="70">
        <f>IF(P42&lt;=P40,1,0)</f>
        <v>1</v>
      </c>
    </row>
    <row r="87" spans="1:16" ht="30">
      <c r="A87" s="67" t="s">
        <v>96</v>
      </c>
      <c r="B87" s="71"/>
      <c r="C87" s="71"/>
      <c r="D87" s="72"/>
      <c r="E87" s="70"/>
      <c r="F87" s="70"/>
      <c r="G87" s="70">
        <f>IF(G43&lt;=G40,1,0)</f>
        <v>1</v>
      </c>
      <c r="H87" s="70"/>
      <c r="I87" s="70"/>
      <c r="J87" s="70">
        <f>IF(J43&lt;=J40,1,0)</f>
        <v>1</v>
      </c>
      <c r="K87" s="70"/>
      <c r="L87" s="70"/>
      <c r="M87" s="70">
        <f>IF(M43&lt;=M40,1,0)</f>
        <v>1</v>
      </c>
      <c r="N87" s="70"/>
      <c r="O87" s="70"/>
      <c r="P87" s="70">
        <f>IF(P43&lt;=P40,1,0)</f>
        <v>1</v>
      </c>
    </row>
    <row r="88" spans="1:16" ht="30">
      <c r="A88" s="67" t="s">
        <v>97</v>
      </c>
      <c r="B88" s="71"/>
      <c r="C88" s="71"/>
      <c r="D88" s="72"/>
      <c r="E88" s="70"/>
      <c r="F88" s="70"/>
      <c r="G88" s="70">
        <f>IF(G45&lt;=G44,1,0)</f>
        <v>1</v>
      </c>
      <c r="H88" s="70"/>
      <c r="I88" s="70"/>
      <c r="J88" s="70">
        <f>IF(J45&lt;=J44,1,0)</f>
        <v>1</v>
      </c>
      <c r="K88" s="70"/>
      <c r="L88" s="70"/>
      <c r="M88" s="70">
        <f>IF(M45&lt;=M44,1,0)</f>
        <v>1</v>
      </c>
      <c r="N88" s="70"/>
      <c r="O88" s="70"/>
      <c r="P88" s="70">
        <f>IF(P45&lt;=P44,1,0)</f>
        <v>1</v>
      </c>
    </row>
    <row r="89" spans="1:16" ht="30">
      <c r="A89" s="67" t="s">
        <v>98</v>
      </c>
      <c r="B89" s="71"/>
      <c r="C89" s="71"/>
      <c r="D89" s="72"/>
      <c r="E89" s="70"/>
      <c r="F89" s="70"/>
      <c r="G89" s="70">
        <f>IF(G46&lt;=G44,1,0)</f>
        <v>1</v>
      </c>
      <c r="H89" s="70"/>
      <c r="I89" s="70"/>
      <c r="J89" s="70">
        <f>IF(J46&lt;=J44,1,0)</f>
        <v>1</v>
      </c>
      <c r="K89" s="70"/>
      <c r="L89" s="70"/>
      <c r="M89" s="70">
        <f>IF(M46&lt;=M44,1,0)</f>
        <v>1</v>
      </c>
      <c r="N89" s="70"/>
      <c r="O89" s="70"/>
      <c r="P89" s="70">
        <f>IF(P46&lt;=P44,1,0)</f>
        <v>1</v>
      </c>
    </row>
    <row r="90" spans="1:16" ht="30">
      <c r="A90" s="67" t="s">
        <v>99</v>
      </c>
      <c r="B90" s="71"/>
      <c r="C90" s="71"/>
      <c r="D90" s="72"/>
      <c r="E90" s="70"/>
      <c r="F90" s="70"/>
      <c r="G90" s="70">
        <f>IF(G47&lt;=G44,1,0)</f>
        <v>1</v>
      </c>
      <c r="H90" s="70"/>
      <c r="I90" s="70"/>
      <c r="J90" s="70">
        <f>IF(J47&lt;=J44,1,0)</f>
        <v>1</v>
      </c>
      <c r="K90" s="70"/>
      <c r="L90" s="70"/>
      <c r="M90" s="70">
        <f>IF(M47&lt;=M44,1,0)</f>
        <v>1</v>
      </c>
      <c r="N90" s="70"/>
      <c r="O90" s="70"/>
      <c r="P90" s="70">
        <f>IF(P47&lt;=P44,1,0)</f>
        <v>1</v>
      </c>
    </row>
    <row r="91" spans="1:16" ht="30">
      <c r="A91" s="67" t="s">
        <v>100</v>
      </c>
      <c r="B91" s="71"/>
      <c r="C91" s="71"/>
      <c r="D91" s="72"/>
      <c r="E91" s="70"/>
      <c r="F91" s="70"/>
      <c r="G91" s="70">
        <f>IF(G49&lt;=G48,1,0)</f>
        <v>1</v>
      </c>
      <c r="H91" s="70"/>
      <c r="I91" s="70"/>
      <c r="J91" s="70">
        <f>IF(J49&lt;=J48,1,0)</f>
        <v>1</v>
      </c>
      <c r="K91" s="70"/>
      <c r="L91" s="70"/>
      <c r="M91" s="70">
        <f>IF(M49&lt;=M48,1,0)</f>
        <v>1</v>
      </c>
      <c r="N91" s="70"/>
      <c r="O91" s="70"/>
      <c r="P91" s="70">
        <f>IF(P49&lt;=P48,1,0)</f>
        <v>1</v>
      </c>
    </row>
    <row r="92" spans="1:16" ht="30">
      <c r="A92" s="67" t="s">
        <v>101</v>
      </c>
      <c r="B92" s="71"/>
      <c r="C92" s="71"/>
      <c r="D92" s="72"/>
      <c r="E92" s="70"/>
      <c r="F92" s="70"/>
      <c r="G92" s="70">
        <f>IF(G50&lt;=G48,1,0)</f>
        <v>1</v>
      </c>
      <c r="H92" s="70"/>
      <c r="I92" s="70"/>
      <c r="J92" s="70">
        <f>IF(J50&lt;=J48,1,0)</f>
        <v>1</v>
      </c>
      <c r="K92" s="70"/>
      <c r="L92" s="70"/>
      <c r="M92" s="70">
        <f>IF(M50&lt;=M48,1,0)</f>
        <v>1</v>
      </c>
      <c r="N92" s="70"/>
      <c r="O92" s="70"/>
      <c r="P92" s="70">
        <f>IF(P50&lt;=P48,1,0)</f>
        <v>1</v>
      </c>
    </row>
    <row r="93" spans="1:16" ht="30">
      <c r="A93" s="67" t="s">
        <v>102</v>
      </c>
      <c r="B93" s="71"/>
      <c r="C93" s="71"/>
      <c r="D93" s="72"/>
      <c r="E93" s="70"/>
      <c r="F93" s="70"/>
      <c r="G93" s="70">
        <f>IF(G51&lt;=G48,1,0)</f>
        <v>1</v>
      </c>
      <c r="H93" s="70"/>
      <c r="I93" s="70"/>
      <c r="J93" s="70">
        <f>IF(J51&lt;=J48,1,0)</f>
        <v>1</v>
      </c>
      <c r="K93" s="70"/>
      <c r="L93" s="70"/>
      <c r="M93" s="70">
        <f>IF(M51&lt;=M48,1,0)</f>
        <v>1</v>
      </c>
      <c r="N93" s="70"/>
      <c r="O93" s="70"/>
      <c r="P93" s="70">
        <f>IF(P51&lt;=P48,1,0)</f>
        <v>1</v>
      </c>
    </row>
    <row r="94" spans="1:16" ht="30">
      <c r="A94" s="67" t="s">
        <v>103</v>
      </c>
      <c r="B94" s="71"/>
      <c r="C94" s="71"/>
      <c r="D94" s="72"/>
      <c r="E94" s="70"/>
      <c r="F94" s="70"/>
      <c r="G94" s="70">
        <f>IF(G54&lt;=G53,1,0)</f>
        <v>1</v>
      </c>
      <c r="H94" s="70"/>
      <c r="I94" s="70"/>
      <c r="J94" s="70">
        <f>IF(J54&lt;=J53,1,0)</f>
        <v>1</v>
      </c>
      <c r="K94" s="70"/>
      <c r="L94" s="70"/>
      <c r="M94" s="70">
        <f>IF(M54&lt;=M53,1,0)</f>
        <v>1</v>
      </c>
      <c r="N94" s="70"/>
      <c r="O94" s="70"/>
      <c r="P94" s="70">
        <f>IF(P54&lt;=P53,1,0)</f>
        <v>1</v>
      </c>
    </row>
    <row r="95" spans="1:16" ht="30">
      <c r="A95" s="67" t="s">
        <v>104</v>
      </c>
      <c r="B95" s="71"/>
      <c r="C95" s="71"/>
      <c r="D95" s="72"/>
      <c r="E95" s="70"/>
      <c r="F95" s="70"/>
      <c r="G95" s="70">
        <f>IF(G55&lt;=G53,1,0)</f>
        <v>1</v>
      </c>
      <c r="H95" s="70"/>
      <c r="I95" s="70"/>
      <c r="J95" s="70">
        <f>IF(J55&lt;=J53,1,0)</f>
        <v>1</v>
      </c>
      <c r="K95" s="70"/>
      <c r="L95" s="70"/>
      <c r="M95" s="70">
        <f>IF(M55&lt;=M53,1,0)</f>
        <v>1</v>
      </c>
      <c r="N95" s="70"/>
      <c r="O95" s="70"/>
      <c r="P95" s="70">
        <f>IF(P55&lt;=P53,1,0)</f>
        <v>1</v>
      </c>
    </row>
    <row r="96" spans="1:16" ht="30">
      <c r="A96" s="67" t="s">
        <v>105</v>
      </c>
      <c r="B96" s="71"/>
      <c r="C96" s="71"/>
      <c r="D96" s="72"/>
      <c r="E96" s="70"/>
      <c r="F96" s="70"/>
      <c r="G96" s="70">
        <f>IF(G56&lt;=G53,1,0)</f>
        <v>1</v>
      </c>
      <c r="H96" s="70"/>
      <c r="I96" s="70"/>
      <c r="J96" s="70">
        <f>IF(J56&lt;=J53,1,0)</f>
        <v>1</v>
      </c>
      <c r="K96" s="70"/>
      <c r="L96" s="70"/>
      <c r="M96" s="70">
        <f>IF(M56&lt;=M53,1,0)</f>
        <v>1</v>
      </c>
      <c r="N96" s="70"/>
      <c r="O96" s="70"/>
      <c r="P96" s="70">
        <f>IF(P56&lt;=P53,1,0)</f>
        <v>1</v>
      </c>
    </row>
    <row r="97" spans="1:16" ht="30">
      <c r="A97" s="67" t="s">
        <v>106</v>
      </c>
      <c r="B97" s="71"/>
      <c r="C97" s="71"/>
      <c r="D97" s="72"/>
      <c r="E97" s="70"/>
      <c r="F97" s="70"/>
      <c r="G97" s="70">
        <f>IF(G59&lt;=G58,1,0)</f>
        <v>1</v>
      </c>
      <c r="H97" s="70"/>
      <c r="I97" s="70"/>
      <c r="J97" s="70">
        <f>IF(J59&lt;=J58,1,0)</f>
        <v>1</v>
      </c>
      <c r="K97" s="70"/>
      <c r="L97" s="70"/>
      <c r="M97" s="70">
        <f>IF(M59&lt;=M58,1,0)</f>
        <v>1</v>
      </c>
      <c r="N97" s="70"/>
      <c r="O97" s="70"/>
      <c r="P97" s="70">
        <f>IF(P59&lt;=P58,1,0)</f>
        <v>1</v>
      </c>
    </row>
    <row r="98" spans="1:16" ht="30">
      <c r="A98" s="67" t="s">
        <v>107</v>
      </c>
      <c r="B98" s="71"/>
      <c r="C98" s="71"/>
      <c r="D98" s="72"/>
      <c r="E98" s="70"/>
      <c r="F98" s="70"/>
      <c r="G98" s="70">
        <f>IF(G60&lt;=G58,1,0)</f>
        <v>1</v>
      </c>
      <c r="H98" s="70"/>
      <c r="I98" s="70"/>
      <c r="J98" s="70">
        <f>IF(J60&lt;=J58,1,0)</f>
        <v>1</v>
      </c>
      <c r="K98" s="70"/>
      <c r="L98" s="70"/>
      <c r="M98" s="70">
        <f>IF(M60&lt;=M58,1,0)</f>
        <v>1</v>
      </c>
      <c r="N98" s="70"/>
      <c r="O98" s="70"/>
      <c r="P98" s="70">
        <f>IF(P60&lt;=P58,1,0)</f>
        <v>1</v>
      </c>
    </row>
    <row r="99" spans="1:16" ht="30">
      <c r="A99" s="67" t="s">
        <v>108</v>
      </c>
      <c r="B99" s="71"/>
      <c r="C99" s="71"/>
      <c r="D99" s="72"/>
      <c r="E99" s="70"/>
      <c r="F99" s="70"/>
      <c r="G99" s="70">
        <f>IF(G61&lt;=G58,1,0)</f>
        <v>1</v>
      </c>
      <c r="H99" s="70"/>
      <c r="I99" s="70"/>
      <c r="J99" s="70">
        <f>IF(J61&lt;=J58,1,0)</f>
        <v>1</v>
      </c>
      <c r="K99" s="70"/>
      <c r="L99" s="70"/>
      <c r="M99" s="70">
        <f>IF(M61&lt;=M58,1,0)</f>
        <v>1</v>
      </c>
      <c r="N99" s="70"/>
      <c r="O99" s="70"/>
      <c r="P99" s="70">
        <f>IF(P61&lt;=P58,1,0)</f>
        <v>1</v>
      </c>
    </row>
    <row r="100" spans="1:16" ht="30">
      <c r="A100" s="67" t="s">
        <v>109</v>
      </c>
      <c r="B100" s="71"/>
      <c r="C100" s="71"/>
      <c r="D100" s="72"/>
      <c r="E100" s="70"/>
      <c r="F100" s="70"/>
      <c r="G100" s="70">
        <f>IF(G65&lt;=(G64+G63),1,0)</f>
        <v>1</v>
      </c>
      <c r="H100" s="70"/>
      <c r="I100" s="70"/>
      <c r="J100" s="70">
        <f>IF(J65&lt;=(J64+J63),1,0)</f>
        <v>1</v>
      </c>
      <c r="K100" s="70"/>
      <c r="L100" s="70"/>
      <c r="M100" s="70">
        <f>IF(M65&lt;=(M64+M63),1,0)</f>
        <v>1</v>
      </c>
      <c r="N100" s="70"/>
      <c r="O100" s="70"/>
      <c r="P100" s="70">
        <f>IF(P65&lt;=(P64+P63),1,0)</f>
        <v>1</v>
      </c>
    </row>
    <row r="101" spans="1:16" ht="30">
      <c r="A101" s="67" t="s">
        <v>110</v>
      </c>
      <c r="B101" s="71"/>
      <c r="C101" s="71"/>
      <c r="D101" s="72"/>
      <c r="E101" s="70"/>
      <c r="F101" s="70"/>
      <c r="G101" s="70"/>
      <c r="H101" s="70"/>
      <c r="I101" s="70"/>
      <c r="J101" s="70"/>
      <c r="K101" s="70"/>
      <c r="L101" s="70"/>
      <c r="M101" s="70"/>
      <c r="N101" s="70"/>
      <c r="O101" s="70"/>
      <c r="P101" s="70">
        <f>IF(P66&lt;=(P64+P63),1,0)</f>
        <v>1</v>
      </c>
    </row>
    <row r="102" spans="1:16" ht="30">
      <c r="A102" s="67" t="s">
        <v>111</v>
      </c>
      <c r="B102" s="71"/>
      <c r="C102" s="71"/>
      <c r="D102" s="72"/>
      <c r="E102" s="70"/>
      <c r="F102" s="70"/>
      <c r="G102" s="70"/>
      <c r="H102" s="70"/>
      <c r="I102" s="70"/>
      <c r="J102" s="70"/>
      <c r="K102" s="70"/>
      <c r="L102" s="70"/>
      <c r="M102" s="70"/>
      <c r="N102" s="70"/>
      <c r="O102" s="70"/>
      <c r="P102" s="70">
        <f>IF(P67&lt;=(P64+P63),1,0)</f>
        <v>1</v>
      </c>
    </row>
    <row r="103" spans="1:16" ht="30">
      <c r="A103" s="73" t="s">
        <v>112</v>
      </c>
      <c r="B103" s="74"/>
      <c r="C103" s="74"/>
      <c r="D103" s="75"/>
      <c r="E103" s="70">
        <f t="shared" ref="E103:P103" si="11">IF(E13=0,1,IF((E34*1000000)/E13&lt;=100,1,0))</f>
        <v>1</v>
      </c>
      <c r="F103" s="70">
        <f t="shared" si="11"/>
        <v>1</v>
      </c>
      <c r="G103" s="70">
        <f t="shared" si="11"/>
        <v>1</v>
      </c>
      <c r="H103" s="70">
        <f t="shared" si="11"/>
        <v>1</v>
      </c>
      <c r="I103" s="70">
        <f t="shared" si="11"/>
        <v>1</v>
      </c>
      <c r="J103" s="70">
        <f t="shared" si="11"/>
        <v>1</v>
      </c>
      <c r="K103" s="70">
        <f t="shared" si="11"/>
        <v>1</v>
      </c>
      <c r="L103" s="70">
        <f t="shared" si="11"/>
        <v>1</v>
      </c>
      <c r="M103" s="70">
        <f t="shared" si="11"/>
        <v>1</v>
      </c>
      <c r="N103" s="70">
        <f t="shared" si="11"/>
        <v>1</v>
      </c>
      <c r="O103" s="70">
        <f t="shared" si="11"/>
        <v>1</v>
      </c>
      <c r="P103" s="70">
        <f t="shared" si="11"/>
        <v>1</v>
      </c>
    </row>
    <row r="104" spans="1:16" ht="45">
      <c r="A104" s="73" t="s">
        <v>113</v>
      </c>
      <c r="B104" s="74"/>
      <c r="C104" s="74"/>
      <c r="D104" s="75"/>
      <c r="E104" s="76"/>
      <c r="F104" s="70"/>
      <c r="G104" s="70">
        <f>IF(G12&gt;=(G63+G64),1,0)</f>
        <v>1</v>
      </c>
      <c r="H104" s="70"/>
      <c r="I104" s="70"/>
      <c r="J104" s="70">
        <f>IF(J12&gt;=(J63+J64),1,0)</f>
        <v>1</v>
      </c>
      <c r="K104" s="70"/>
      <c r="L104" s="70"/>
      <c r="M104" s="70">
        <f>IF(M12&gt;=(M63+M64),1,0)</f>
        <v>1</v>
      </c>
      <c r="N104" s="70"/>
      <c r="O104" s="70"/>
      <c r="P104" s="70">
        <f>IF(P12&gt;=(P63+P64),1,0)</f>
        <v>1</v>
      </c>
    </row>
    <row r="105" spans="1:16" ht="30">
      <c r="A105" s="77" t="s">
        <v>114</v>
      </c>
      <c r="B105" s="71"/>
      <c r="C105" s="71"/>
      <c r="D105" s="71"/>
      <c r="E105" s="70">
        <f>IF(E13&gt;0,1,IF(SUM(E12:E67)&lt;=0,1,0))</f>
        <v>1</v>
      </c>
      <c r="F105" s="70">
        <f t="shared" ref="F105:P105" si="12">IF(F13&gt;0,1,IF(SUM(F12:F67)&lt;=0,1,0))</f>
        <v>1</v>
      </c>
      <c r="G105" s="70">
        <f t="shared" si="12"/>
        <v>1</v>
      </c>
      <c r="H105" s="70">
        <f t="shared" si="12"/>
        <v>1</v>
      </c>
      <c r="I105" s="70">
        <f t="shared" si="12"/>
        <v>1</v>
      </c>
      <c r="J105" s="70">
        <f t="shared" si="12"/>
        <v>1</v>
      </c>
      <c r="K105" s="70">
        <f t="shared" si="12"/>
        <v>1</v>
      </c>
      <c r="L105" s="70">
        <f t="shared" si="12"/>
        <v>1</v>
      </c>
      <c r="M105" s="70">
        <f t="shared" si="12"/>
        <v>1</v>
      </c>
      <c r="N105" s="70">
        <f t="shared" si="12"/>
        <v>1</v>
      </c>
      <c r="O105" s="70">
        <f t="shared" si="12"/>
        <v>1</v>
      </c>
      <c r="P105" s="70">
        <f t="shared" si="12"/>
        <v>1</v>
      </c>
    </row>
    <row r="106" spans="1:16" ht="30">
      <c r="A106" s="77" t="s">
        <v>115</v>
      </c>
      <c r="B106" s="71"/>
      <c r="C106" s="71"/>
      <c r="D106" s="71"/>
      <c r="E106" s="78">
        <f>IF(E13=0,IF(E14=0,1,0),IF(E14&lt;=E13,1,0))</f>
        <v>1</v>
      </c>
      <c r="F106" s="78">
        <f t="shared" ref="F106:P106" si="13">IF(F13=0,IF(F14=0,1,0),IF(F14&lt;=F13,1,0))</f>
        <v>1</v>
      </c>
      <c r="G106" s="78">
        <f t="shared" si="13"/>
        <v>1</v>
      </c>
      <c r="H106" s="78">
        <f t="shared" si="13"/>
        <v>1</v>
      </c>
      <c r="I106" s="78">
        <f t="shared" si="13"/>
        <v>1</v>
      </c>
      <c r="J106" s="78">
        <f t="shared" si="13"/>
        <v>1</v>
      </c>
      <c r="K106" s="78">
        <f t="shared" si="13"/>
        <v>1</v>
      </c>
      <c r="L106" s="78">
        <f t="shared" si="13"/>
        <v>1</v>
      </c>
      <c r="M106" s="78">
        <f t="shared" si="13"/>
        <v>1</v>
      </c>
      <c r="N106" s="78">
        <f t="shared" si="13"/>
        <v>1</v>
      </c>
      <c r="O106" s="78">
        <f t="shared" si="13"/>
        <v>1</v>
      </c>
      <c r="P106" s="78">
        <f t="shared" si="13"/>
        <v>1</v>
      </c>
    </row>
    <row r="113" spans="1:1">
      <c r="A113" s="79"/>
    </row>
  </sheetData>
  <mergeCells count="14">
    <mergeCell ref="A2:P2"/>
    <mergeCell ref="E76:F76"/>
    <mergeCell ref="G76:I76"/>
    <mergeCell ref="A3:P3"/>
    <mergeCell ref="A5:B5"/>
    <mergeCell ref="C5:K5"/>
    <mergeCell ref="A6:A7"/>
    <mergeCell ref="C6:K6"/>
    <mergeCell ref="C7:K7"/>
    <mergeCell ref="C8:K8"/>
    <mergeCell ref="A11:C11"/>
    <mergeCell ref="A22:C22"/>
    <mergeCell ref="A35:C35"/>
    <mergeCell ref="G75:I75"/>
  </mergeCells>
  <conditionalFormatting sqref="E35:P35 E21:P22 D53:D61">
    <cfRule type="expression" dxfId="16" priority="33">
      <formula>ISTEXT(D21)</formula>
    </cfRule>
  </conditionalFormatting>
  <conditionalFormatting sqref="D16:P20 D13:D14 E12:P15">
    <cfRule type="expression" dxfId="15" priority="32">
      <formula>ISTEXT(D12)</formula>
    </cfRule>
  </conditionalFormatting>
  <conditionalFormatting sqref="D15">
    <cfRule type="expression" dxfId="14" priority="31">
      <formula>ISTEXT(D15)</formula>
    </cfRule>
  </conditionalFormatting>
  <conditionalFormatting sqref="D23:P33 D34">
    <cfRule type="expression" dxfId="13" priority="30">
      <formula>ISTEXT(D23)</formula>
    </cfRule>
  </conditionalFormatting>
  <conditionalFormatting sqref="D36:P52 E53:P61">
    <cfRule type="expression" dxfId="12" priority="29">
      <formula>ISTEXT(D36)</formula>
    </cfRule>
  </conditionalFormatting>
  <conditionalFormatting sqref="E66:P67">
    <cfRule type="expression" dxfId="11" priority="28">
      <formula>ISTEXT(E66)</formula>
    </cfRule>
  </conditionalFormatting>
  <conditionalFormatting sqref="E62:P62">
    <cfRule type="expression" dxfId="10" priority="27">
      <formula>ISTEXT(E62)</formula>
    </cfRule>
  </conditionalFormatting>
  <conditionalFormatting sqref="E63:P65">
    <cfRule type="expression" dxfId="9" priority="26">
      <formula>ISTEXT(E63)</formula>
    </cfRule>
  </conditionalFormatting>
  <conditionalFormatting sqref="D62 D66:D67">
    <cfRule type="expression" dxfId="8" priority="25">
      <formula>ISTEXT(D62)</formula>
    </cfRule>
  </conditionalFormatting>
  <conditionalFormatting sqref="E34:P34">
    <cfRule type="expression" dxfId="7" priority="24">
      <formula>ISTEXT(E34)</formula>
    </cfRule>
  </conditionalFormatting>
  <conditionalFormatting sqref="E69:P69">
    <cfRule type="expression" dxfId="6" priority="22">
      <formula>ISTEXT(E69)</formula>
    </cfRule>
  </conditionalFormatting>
  <conditionalFormatting sqref="D69">
    <cfRule type="expression" dxfId="5" priority="23">
      <formula>ISTEXT(D69)</formula>
    </cfRule>
  </conditionalFormatting>
  <conditionalFormatting sqref="E70:P73">
    <cfRule type="expression" dxfId="4" priority="21">
      <formula>ISTEXT(E70)</formula>
    </cfRule>
  </conditionalFormatting>
  <conditionalFormatting sqref="D12">
    <cfRule type="expression" dxfId="3" priority="20">
      <formula>ISTEXT(D12)</formula>
    </cfRule>
  </conditionalFormatting>
  <conditionalFormatting sqref="D63:D65">
    <cfRule type="expression" dxfId="2" priority="19">
      <formula>ISTEXT(D63)</formula>
    </cfRule>
  </conditionalFormatting>
  <conditionalFormatting sqref="D70:D73">
    <cfRule type="expression" dxfId="1" priority="18">
      <formula>ISTEXT(D70)</formula>
    </cfRule>
  </conditionalFormatting>
  <conditionalFormatting sqref="A6:A7">
    <cfRule type="expression" dxfId="0" priority="1">
      <formula>$A$6="ЕСТЬ ОШИБКИ"</formula>
    </cfRule>
  </conditionalFormatting>
  <dataValidations count="8">
    <dataValidation type="whole" allowBlank="1" showInputMessage="1" showErrorMessage="1" sqref="E12:P15">
      <formula1>0</formula1>
      <formula2>2000000</formula2>
    </dataValidation>
    <dataValidation type="whole" allowBlank="1" showInputMessage="1" showErrorMessage="1" errorTitle="Внимание!!!" error="Вводить только целое число!!!" sqref="P53:P61 M53:M61 G53:G61 J53:J61 M40:M51 P40:P51 G40:G51 J40:J51">
      <formula1>0</formula1>
      <formula2>40000</formula2>
    </dataValidation>
    <dataValidation allowBlank="1" showInputMessage="1" showErrorMessage="1" promptTitle="Автоматический расчет" prompt="Не печатать в данной ячейке" sqref="E16:P16 E23:P23 E30:P30 K36:L51 P36:P39 N36:O51 H36:I51 J36:J39 K63:L65 F52:P52 M36:M39 E36:F51 G36:G39 K53:L61 H53:I61 E52:E67 N53:O61 G62:O62 H63:I65 N63:O65 F53:F65 F66:O67 E69:P69"/>
    <dataValidation allowBlank="1" showErrorMessage="1" sqref="D36:D67 D23:D34 D13:D20 D69:D74"/>
    <dataValidation type="whole" allowBlank="1" showErrorMessage="1" errorTitle="Внимание!!!" error="Вводить только целое число!!!" sqref="E17:P20 J63:J65 P62:P67 G63:G65 E31:P33 E24:P29 E70:P73 M63:M65">
      <formula1>0</formula1>
      <formula2>40000</formula2>
    </dataValidation>
    <dataValidation allowBlank="1" showInputMessage="1" showErrorMessage="1" errorTitle="Внимание!!!" error="Вводить только целое число!!!" sqref="E34:P34"/>
    <dataValidation type="list" allowBlank="1" showInputMessage="1" showErrorMessage="1" sqref="M5">
      <formula1>"январь,февраль,март,апрель,май,июнь,июль,август,сентябрь,октябрь,ноябрь,декабрь,"</formula1>
    </dataValidation>
    <dataValidation type="textLength" allowBlank="1" showInputMessage="1" showErrorMessage="1" errorTitle="Ошибка" error="ИНН юр.лица =10 знакам, физ.лица = 12 знакам" sqref="C7:K7">
      <formula1>10</formula1>
      <formula2>12</formula2>
    </dataValidation>
  </dataValidations>
  <hyperlinks>
    <hyperlink ref="A81" location="_A79" display="Кол-во отработанных часов одним работником превышает 24 часа в сутки. Проверьте правильность данных в строках 12 и/или 11"/>
    <hyperlink ref="A82" location="_A80" display="Отношение отработанных дней на кол-во работников превышает кол-во дней в месяце. Проверьте правильность данных в строках 12 и/или 10"/>
    <hyperlink ref="A83" location="_A81" display="Одним работником не может быть отработано более 24 часов в сутки. Проверьте правильность данных в строке 12 и/или 11"/>
    <hyperlink ref="A84" location="_A82" display="Пробег одной единицы ТС превышает 1000 км. в день. Проверьте правильность данных в строке 32 и/или 34"/>
    <hyperlink ref="A85" location="_A83" display="Кол-во единиц ТС, оснащенных ремнями безопасности, превышает кол-во единиц ТС. Проверьте правильность данных в строке 39 и/или 38"/>
    <hyperlink ref="A86" location="_A84" display="Кол-во единиц ТС, оснащенных БСМТС, превышает кол-во единиц ТС. Проверьте правильность данных в строке 40 и/или 38"/>
    <hyperlink ref="A87" location="_A85" display="Кол-во единиц ТС, оснащенных видеорегистраторами, превышает кол-во единиц ТС. Проверьте правильность данных в строке 41 и/или 38"/>
    <hyperlink ref="A88" location="_A86" display="Кол-во единиц ТС, оснащенных ремнями безопасности, превышает кол-во единиц ТС. Проверьте правильность данных в строке 43 и/или 42"/>
    <hyperlink ref="A89" location="_A87" display="Кол-во единиц ТС, оснащенных БСМТС, превышает кол-во единиц ТС. Проверьте правильность данных в строке 44 и/или 42"/>
    <hyperlink ref="A90" location="_A88" display="Кол-во единиц ТС, оснащенных видеорегистраторами, превышает кол-во единиц ТС. Проверьте правильность данных в строке 45 и/или 42"/>
    <hyperlink ref="A91" location="_A89" display="Кол-во единиц ТС, оснащенных ремнями безопасности, превышает кол-во единиц ТС. Проверьте правильность данных в строке 47 и/или 46"/>
    <hyperlink ref="A92" location="_A90" display="Кол-во единиц ТС, оснащенных БСМТС, превышает кол-во единиц ТС. Проверьте правильность данных в строке 48 и/или 46"/>
    <hyperlink ref="A93" location="_A91" display="Кол-во единиц ТС, оснащенных видеорегистраторами, превышает кол-во единиц ТС. Проверьте правильность данных в строке 49 и/или 46"/>
    <hyperlink ref="A94" location="_A92" display="Кол-во единиц ТС, оснащенных ремнями безопасности, превышает кол-во единиц ТС. Проверьте правильность данных в строке 52 и/или 51"/>
    <hyperlink ref="A95" location="_A93" display="Кол-во единиц ТС, оснащенных БСМТС, превышает кол-во единиц ТС. Проверьте правильность данных в строке 53 и/или 51"/>
    <hyperlink ref="A96" location="_A94" display="Кол-во единиц ТС, оснащенных видеорегистраторами, превышает кол-во единиц ТС. Проверьте правильность данных в строке 54 и/или 51"/>
    <hyperlink ref="A100" location="_A98" display="Кол-во обученных водителей &quot;Защитному вождению&quot;, превышает кол-во водителей. Проверьте правильность данных в строке 63 и/или 61;62"/>
    <hyperlink ref="A101" location="_A99" display="Кол-во обученных водителей &quot;Специализированному зимнему вождению&quot;, превышает кол-во водителей. Проверьте правильность данных в строке 64 и/или 61;62"/>
    <hyperlink ref="A102" location="_A100" display="Кол-во обученных водителей &quot;Специализированному управлению спецтехникой&quot;, превышает кол-во водителей. Проверьте правильность данных в строке 65 и/или 61;62"/>
    <hyperlink ref="A97" location="_A95" display="Кол-во единиц ТС, оснащенных ремнями безопасности, превышает кол-во единиц ТС. Проверьте правильность данных в строке 57 и/или 56"/>
    <hyperlink ref="A98" location="_A96" display="Кол-во единиц ТС, оснащенных БСМТС, превышает кол-во единиц ТС. Проверьте правильность данных в строке 58 и/или 56"/>
    <hyperlink ref="A99" location="_A97" display="Кол-во единиц ТС, оснащенных видеорегистраторами, превышает кол-во единиц ТС. Проверьте правильность данных в строке 59 и/или 56"/>
    <hyperlink ref="A104" location="_A101" display="Сумма количества водителей подрядных / субподрядных организаций и количества иных работников подрядных ОГ, управляющих ТС подрядных организаций превышает Количество работников подрядных и субподрядных ОГ. Проверьте правильность данных в строке 61 и/или 62"/>
    <hyperlink ref="A103" location="_A102" display="Отношение пробега ТС подрядных/субподрядных ОГ на количество отработанных человеко-часов &gt; 100. Проверьте правильность данных в строке 32 и/или 11."/>
    <hyperlink ref="A105" location="_A103" display="Количество отработанных человеко-часов = 0, при этом заполнены данные в других ячейках. Проверьте правильность данных в строке 11 и/или с 10 по 65"/>
    <hyperlink ref="A106" location="_A104" display="Кол-во отработанных человеко-дней не должно быть больше отработанных человеко-часов. Проверьте правильность данных в строке 12 и/или 11."/>
  </hyperlinks>
  <pageMargins left="0.7" right="0.7" top="0.75" bottom="0.75" header="0.3" footer="0.3"/>
  <pageSetup paperSize="9" scale="28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7" id="{01204B69-22E4-40D5-9912-C2AEF9C375DD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E81:P81</xm:sqref>
        </x14:conditionalFormatting>
        <x14:conditionalFormatting xmlns:xm="http://schemas.microsoft.com/office/excel/2006/main">
          <x14:cfRule type="iconSet" priority="34" id="{D48A575F-DFC2-480D-8C65-E5EE91789AB5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E82:P83 E84:I96 K84:L96 K100:L102 N100:P102 N84:O96 E100:I102</xm:sqref>
        </x14:conditionalFormatting>
        <x14:conditionalFormatting xmlns:xm="http://schemas.microsoft.com/office/excel/2006/main">
          <x14:cfRule type="iconSet" priority="16" id="{76E7A832-7E08-4E15-A586-ADF47C345E7B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E97:F99 H97:I99 K97:L99 N97:O99</xm:sqref>
        </x14:conditionalFormatting>
        <x14:conditionalFormatting xmlns:xm="http://schemas.microsoft.com/office/excel/2006/main">
          <x14:cfRule type="iconSet" priority="15" id="{103D213A-54FA-44E5-B637-BF1ECEEBE466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G97:G99</xm:sqref>
        </x14:conditionalFormatting>
        <x14:conditionalFormatting xmlns:xm="http://schemas.microsoft.com/office/excel/2006/main">
          <x14:cfRule type="iconSet" priority="14" id="{004690D5-500F-48DA-B2B9-7FBC0F28D24F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J101:J102 J84:J96</xm:sqref>
        </x14:conditionalFormatting>
        <x14:conditionalFormatting xmlns:xm="http://schemas.microsoft.com/office/excel/2006/main">
          <x14:cfRule type="iconSet" priority="13" id="{8668D4D7-E3D5-440D-AD06-B572A683F648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J97:J99</xm:sqref>
        </x14:conditionalFormatting>
        <x14:conditionalFormatting xmlns:xm="http://schemas.microsoft.com/office/excel/2006/main">
          <x14:cfRule type="iconSet" priority="12" id="{8F2C8EAA-DDB1-4C0B-9F0E-627AA0D25DE8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M101:M102 M84:M96</xm:sqref>
        </x14:conditionalFormatting>
        <x14:conditionalFormatting xmlns:xm="http://schemas.microsoft.com/office/excel/2006/main">
          <x14:cfRule type="iconSet" priority="11" id="{639F55E5-3C2A-494A-9FC1-04B9F294DF88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M97:M99</xm:sqref>
        </x14:conditionalFormatting>
        <x14:conditionalFormatting xmlns:xm="http://schemas.microsoft.com/office/excel/2006/main">
          <x14:cfRule type="iconSet" priority="10" id="{5A98CB74-0463-4A1B-9E14-00186C032C9D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P84:P96</xm:sqref>
        </x14:conditionalFormatting>
        <x14:conditionalFormatting xmlns:xm="http://schemas.microsoft.com/office/excel/2006/main">
          <x14:cfRule type="iconSet" priority="9" id="{524C3165-F852-4424-8E08-E3CFAC2FDD95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P97:P99</xm:sqref>
        </x14:conditionalFormatting>
        <x14:conditionalFormatting xmlns:xm="http://schemas.microsoft.com/office/excel/2006/main">
          <x14:cfRule type="iconSet" priority="8" id="{7E5B1071-70B3-4540-8A1E-EB17526E84D2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J100</xm:sqref>
        </x14:conditionalFormatting>
        <x14:conditionalFormatting xmlns:xm="http://schemas.microsoft.com/office/excel/2006/main">
          <x14:cfRule type="iconSet" priority="7" id="{70916457-6DB9-4283-AD86-FE7C24D07B0C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M100</xm:sqref>
        </x14:conditionalFormatting>
        <x14:conditionalFormatting xmlns:xm="http://schemas.microsoft.com/office/excel/2006/main">
          <x14:cfRule type="iconSet" priority="6" id="{04FD9800-4555-4B68-953B-8FAD8CBC32E7}">
            <x14:iconSet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NoIcons" iconId="0"/>
            </x14:iconSet>
          </x14:cfRule>
          <xm:sqref>B6</xm:sqref>
        </x14:conditionalFormatting>
        <x14:conditionalFormatting xmlns:xm="http://schemas.microsoft.com/office/excel/2006/main">
          <x14:cfRule type="iconSet" priority="5" id="{116584F6-28C0-4DD2-8464-3A4A702703D2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E104</xm:sqref>
        </x14:conditionalFormatting>
        <x14:conditionalFormatting xmlns:xm="http://schemas.microsoft.com/office/excel/2006/main">
          <x14:cfRule type="iconSet" priority="4" id="{F3DCB8A4-D1F9-4C35-88C0-7109DA47DABF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F104:P104</xm:sqref>
        </x14:conditionalFormatting>
        <x14:conditionalFormatting xmlns:xm="http://schemas.microsoft.com/office/excel/2006/main">
          <x14:cfRule type="iconSet" priority="3" id="{8E2D30E3-2874-482F-A310-AA17683940A7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E103:P103</xm:sqref>
        </x14:conditionalFormatting>
        <x14:conditionalFormatting xmlns:xm="http://schemas.microsoft.com/office/excel/2006/main">
          <x14:cfRule type="iconSet" priority="2" id="{CC2A490D-BF44-4777-898B-ABC4611DDE3B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E105:P106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2025-09-26T03:43:44Z</dcterms:modified>
</cp:coreProperties>
</file>